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0" windowWidth="15060" windowHeight="10185" activeTab="0"/>
  </bookViews>
  <sheets>
    <sheet name="FINRPRT" sheetId="1" r:id="rId1"/>
  </sheets>
  <definedNames>
    <definedName name="_xlnm.Print_Area" localSheetId="0">'FINRPRT'!$A$1:$F$578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<sst xmlns="http://schemas.openxmlformats.org/spreadsheetml/2006/main" count="1135" uniqueCount="307">
  <si>
    <t xml:space="preserve"> </t>
  </si>
  <si>
    <t>M</t>
  </si>
  <si>
    <t>A</t>
  </si>
  <si>
    <t xml:space="preserve">         FINANCIAL INFORMATION RETURN</t>
  </si>
  <si>
    <t>FOR THE YEAR ENDING DECEMBER 31,</t>
  </si>
  <si>
    <t>Chief Administrative Officer or Designated Officer Certification</t>
  </si>
  <si>
    <t xml:space="preserve">                                 Municipality Name:</t>
  </si>
  <si>
    <t>accompanying Financial Information Manual.</t>
  </si>
  <si>
    <t xml:space="preserve">                    Signature   ______________________________       Dated   _______________________  </t>
  </si>
  <si>
    <t>B</t>
  </si>
  <si>
    <t>FINANCIAL POSITION</t>
  </si>
  <si>
    <t xml:space="preserve">              Schedule A</t>
  </si>
  <si>
    <t>Operating</t>
  </si>
  <si>
    <t>Capital</t>
  </si>
  <si>
    <t>Reserves</t>
  </si>
  <si>
    <t>Total</t>
  </si>
  <si>
    <t>Assets</t>
  </si>
  <si>
    <t>Cash and Temporary Investments .............................................</t>
  </si>
  <si>
    <t>Taxes and Grants in Place Receivables</t>
  </si>
  <si>
    <t>C</t>
  </si>
  <si>
    <t>.   Current ..................................................................................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</si>
  <si>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</si>
  <si>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</si>
  <si>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</si>
  <si>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</si>
  <si>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</si>
  <si>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Due From Excluded Functions ..................................................</t>
  </si>
  <si>
    <t>Due From Other Funds .............................................................</t>
  </si>
  <si>
    <t>Inventory of Consumable Supplies 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</si>
  <si>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</si>
  <si>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</si>
  <si>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</si>
  <si>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Prepaid Expenses .....................................................................</t>
  </si>
  <si>
    <t>Long Term Investments</t>
  </si>
  <si>
    <t>.   Federal Government .............................................................</t>
  </si>
  <si>
    <t>.   Provincial Government ..........................................................</t>
  </si>
  <si>
    <t>.   Local Governments ..............................................................</t>
  </si>
  <si>
    <t>Capital Property ........................................................................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</si>
  <si>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</si>
  <si>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</si>
  <si>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Total Assets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</si>
  <si>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</si>
  <si>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</si>
  <si>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</si>
  <si>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</si>
  <si>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</si>
  <si>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Due To Excluded Functions .....................................................</t>
  </si>
  <si>
    <t>Due To Other Funds 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</si>
  <si>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</si>
  <si>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</si>
  <si>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</si>
  <si>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</si>
  <si>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</si>
  <si>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>Equity</t>
  </si>
  <si>
    <t>Restricted Fund Balances...........................................................</t>
  </si>
  <si>
    <t>Unrestricted Fund Balances.......................................................</t>
  </si>
  <si>
    <t xml:space="preserve">    Total Fund Balances ................................................................</t>
  </si>
  <si>
    <t>Unfunded  Liabilities .............................................................</t>
  </si>
  <si>
    <t>Total Equity</t>
  </si>
  <si>
    <t>Total Liabilities and Equity</t>
  </si>
  <si>
    <t>FUND EQUITY</t>
  </si>
  <si>
    <t xml:space="preserve">           Schedule B</t>
  </si>
  <si>
    <t>Net Revenue (Expenditure) ......................................................</t>
  </si>
  <si>
    <t>Net Transfers From / To Reserves Fund ...................................</t>
  </si>
  <si>
    <t>Net Transfers From / To Excluded Function ..............................</t>
  </si>
  <si>
    <t>Net Transfers From / To Operating / Capital Funds ...................</t>
  </si>
  <si>
    <t>Transfer To Capital: Principal Repayments on L\T Debt .....</t>
  </si>
  <si>
    <t>Appropriated From Beginning of Year Fund Balance..................</t>
  </si>
  <si>
    <t>Other Inter-Fund Adjustments ....................................................</t>
  </si>
  <si>
    <t>Increase (Decrease) in Unfunded Liabilities ..............................</t>
  </si>
  <si>
    <t>Change in Fund Balances</t>
  </si>
  <si>
    <t>Fund Balances</t>
  </si>
  <si>
    <t>Balance at Beginning of Year ...................................................</t>
  </si>
  <si>
    <t>Prior Period Adjustments ...........................................................</t>
  </si>
  <si>
    <t>Appropriated To Operating Fund ..............................................</t>
  </si>
  <si>
    <t>Other Adjustments ....................................................................</t>
  </si>
  <si>
    <t>Balance at End of Year</t>
  </si>
  <si>
    <t xml:space="preserve">                                                      FINANCIAL ACTIVITIES BY FUNCTION</t>
  </si>
  <si>
    <t xml:space="preserve">             Schedule C</t>
  </si>
  <si>
    <t>D</t>
  </si>
  <si>
    <t xml:space="preserve">Total General Revenue </t>
  </si>
  <si>
    <t>Function Revenue</t>
  </si>
  <si>
    <t>General Government</t>
  </si>
  <si>
    <t xml:space="preserve">     Council and Other Legislative .....................................................</t>
  </si>
  <si>
    <t xml:space="preserve">     General Administration ................................................................</t>
  </si>
  <si>
    <t xml:space="preserve">     Other General Government..................................................................................</t>
  </si>
  <si>
    <t>Protective Services</t>
  </si>
  <si>
    <t xml:space="preserve">     Police .........................................................................................</t>
  </si>
  <si>
    <t xml:space="preserve">     Fire .............................................................................................</t>
  </si>
  <si>
    <t xml:space="preserve">     Disaster and Emergency Measures ............................................</t>
  </si>
  <si>
    <t xml:space="preserve">     Ambulance and First Aid .............................................................</t>
  </si>
  <si>
    <t xml:space="preserve">     Bylaws Enforcement ...................................................................</t>
  </si>
  <si>
    <t xml:space="preserve">     Other Protective Services...................................................................................</t>
  </si>
  <si>
    <t>Transportation</t>
  </si>
  <si>
    <t xml:space="preserve">     Common and Equipment Pool .....................................................</t>
  </si>
  <si>
    <t xml:space="preserve">     Roads, Streets, Walks, Lighting .................................................</t>
  </si>
  <si>
    <t xml:space="preserve">     Airport .........................................................................................</t>
  </si>
  <si>
    <t xml:space="preserve">     Public Transit ..............................................................................</t>
  </si>
  <si>
    <t xml:space="preserve">     Storm Sewers and Drainage .......................................................</t>
  </si>
  <si>
    <t xml:space="preserve">     Other Transportation ...................................................................................</t>
  </si>
  <si>
    <t>Environmental Use and Protection</t>
  </si>
  <si>
    <t xml:space="preserve">     Water Supply and Distribution ....................................................</t>
  </si>
  <si>
    <t xml:space="preserve">     Wastewater Treatment and Disposal ..........................................</t>
  </si>
  <si>
    <t xml:space="preserve">     Waste Management ...................................................................</t>
  </si>
  <si>
    <t xml:space="preserve">     Other Environmental Use and Protection ....................................</t>
  </si>
  <si>
    <t>Public Health and Welfare</t>
  </si>
  <si>
    <t xml:space="preserve">     Family and Community Support ...................................................</t>
  </si>
  <si>
    <t xml:space="preserve">     Day Care ....................................................................................</t>
  </si>
  <si>
    <t xml:space="preserve">     Cemeteries and Crematoriums .....................................................</t>
  </si>
  <si>
    <t xml:space="preserve">     Other Public Health and Welfare .................................................</t>
  </si>
  <si>
    <t>Planning and Development</t>
  </si>
  <si>
    <t xml:space="preserve">     Land Use Planning, Zoning and Development ...........................</t>
  </si>
  <si>
    <t xml:space="preserve">     Economic/Agricultural  Development ..........................................</t>
  </si>
  <si>
    <t xml:space="preserve">     Subdivision Land and Development ...........................................</t>
  </si>
  <si>
    <t xml:space="preserve">     Public Housing Operations .........................................................</t>
  </si>
  <si>
    <t xml:space="preserve">     Land, Housing and Building Rentals ...........................................</t>
  </si>
  <si>
    <t xml:space="preserve">     Other Planning and Development................................................</t>
  </si>
  <si>
    <t>Recreation and Culture</t>
  </si>
  <si>
    <t xml:space="preserve">     Recreation Boards ......................................................................</t>
  </si>
  <si>
    <t xml:space="preserve">     Parks and Recreation .................................................................</t>
  </si>
  <si>
    <t xml:space="preserve">     Culture: Libraries, Museums, Halls ..............................................</t>
  </si>
  <si>
    <t>E</t>
  </si>
  <si>
    <t xml:space="preserve">     Convention Centres ....................................................................</t>
  </si>
  <si>
    <t xml:space="preserve">     Other Recreation and Culture.........................................................</t>
  </si>
  <si>
    <t>Other ........................................................................................</t>
  </si>
  <si>
    <t>Total Revenue</t>
  </si>
  <si>
    <t xml:space="preserve">                                                   FINANCIAL ACTIVITIES BY FUNCTION</t>
  </si>
  <si>
    <t xml:space="preserve">         Schedule C (cont.)</t>
  </si>
  <si>
    <t>Expenditures</t>
  </si>
  <si>
    <t>F</t>
  </si>
  <si>
    <t>Total Expenditures</t>
  </si>
  <si>
    <t>Net Revenue (Expenditure)</t>
  </si>
  <si>
    <t xml:space="preserve">                                              FINANCIAL ACTIVITIES BY TYPE / OBJECT</t>
  </si>
  <si>
    <t xml:space="preserve">          Schedule D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</si>
  <si>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</si>
  <si>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</si>
  <si>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</si>
  <si>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</si>
  <si>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</si>
  <si>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</si>
  <si>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</si>
  <si>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</si>
  <si>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G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</si>
  <si>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</si>
  <si>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</si>
  <si>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</si>
  <si>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</si>
  <si>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</si>
  <si>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</si>
  <si>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Returns on Investments ............................................................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</si>
  <si>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</si>
  <si>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</si>
  <si>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Proceeds From Disposal of Capital Property .............................</t>
  </si>
  <si>
    <t>Federal Government Unconditional Transfers ...........................</t>
  </si>
  <si>
    <t>Federal Government Conditional Transfers ...............................</t>
  </si>
  <si>
    <t>H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</si>
  <si>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</si>
  <si>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</si>
  <si>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</si>
  <si>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</si>
  <si>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Drawn From Allowances ...........................................................</t>
  </si>
  <si>
    <t>I</t>
  </si>
  <si>
    <t>Developers' Agreements and Levies ........................................</t>
  </si>
  <si>
    <t>Other Revenues .......................................................................</t>
  </si>
  <si>
    <t>Total  Revenue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</si>
  <si>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</si>
  <si>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</si>
  <si>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</si>
  <si>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</si>
  <si>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</si>
  <si>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</si>
  <si>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Local Boards and Agencies ..................................</t>
  </si>
  <si>
    <t>Transfers to Individuals and Organizations ...............................</t>
  </si>
  <si>
    <t>J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</si>
  <si>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</si>
  <si>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</si>
  <si>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</si>
  <si>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Amortization of Capital Property ................................................</t>
  </si>
  <si>
    <t>Unamortized Cost of Capital Property Disposed ........................</t>
  </si>
  <si>
    <t>Other Expenditures ...................................................................</t>
  </si>
  <si>
    <t xml:space="preserve">                                               OPERATING FUND SUPPLEMENTARY DETAIL</t>
  </si>
  <si>
    <t>Schedule E</t>
  </si>
  <si>
    <t>Revenue</t>
  </si>
  <si>
    <t xml:space="preserve">     Operating Expenditures</t>
  </si>
  <si>
    <t>K</t>
  </si>
  <si>
    <t xml:space="preserve">Sales and </t>
  </si>
  <si>
    <t xml:space="preserve">Provincial </t>
  </si>
  <si>
    <t xml:space="preserve">Interest on </t>
  </si>
  <si>
    <t>User</t>
  </si>
  <si>
    <t xml:space="preserve">Government </t>
  </si>
  <si>
    <t xml:space="preserve">Operating </t>
  </si>
  <si>
    <t xml:space="preserve">Capital Long </t>
  </si>
  <si>
    <t>Charges</t>
  </si>
  <si>
    <t xml:space="preserve">Conditional </t>
  </si>
  <si>
    <t xml:space="preserve">Long Term </t>
  </si>
  <si>
    <t>Term Debt</t>
  </si>
  <si>
    <t>Transfers</t>
  </si>
  <si>
    <t>Debt</t>
  </si>
  <si>
    <t>L</t>
  </si>
  <si>
    <t xml:space="preserve">Total </t>
  </si>
  <si>
    <t xml:space="preserve">                                              CAPITAL FUND SUPPLEMENTARY DETAIL</t>
  </si>
  <si>
    <t>Schedule F</t>
  </si>
  <si>
    <t>Capital Revenue</t>
  </si>
  <si>
    <t>Capital Assets</t>
  </si>
  <si>
    <t>Capital Fund Long Term Debt</t>
  </si>
  <si>
    <t xml:space="preserve">Capital </t>
  </si>
  <si>
    <t xml:space="preserve">Principal </t>
  </si>
  <si>
    <t xml:space="preserve">Property </t>
  </si>
  <si>
    <t xml:space="preserve">Additions </t>
  </si>
  <si>
    <t xml:space="preserve">Reductions </t>
  </si>
  <si>
    <t>Additions</t>
  </si>
  <si>
    <t>During Year</t>
  </si>
  <si>
    <t xml:space="preserve">                                                      CHANGES IN CAPITAL PROPERTY</t>
  </si>
  <si>
    <t>Schedule G</t>
  </si>
  <si>
    <t xml:space="preserve">Balance at </t>
  </si>
  <si>
    <t xml:space="preserve">Beginning of </t>
  </si>
  <si>
    <t>Year</t>
  </si>
  <si>
    <t>Reductions</t>
  </si>
  <si>
    <t>End of Year</t>
  </si>
  <si>
    <t>Capital Property - Cost</t>
  </si>
  <si>
    <t xml:space="preserve">     Engineering Structures ........................................................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</si>
  <si>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</si>
  <si>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</si>
  <si>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</si>
  <si>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</si>
  <si>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</si>
  <si>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>Capital Property - Accumulated Amortization</t>
  </si>
  <si>
    <t>Total Capital Property Accumulated Amortization</t>
  </si>
  <si>
    <t>Total Capital Property Net of Accum. Amortization</t>
  </si>
  <si>
    <t xml:space="preserve">                                                     LONG TERM DEBT SUPPORT</t>
  </si>
  <si>
    <t>Schedule H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</si>
  <si>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</si>
  <si>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</si>
  <si>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</si>
  <si>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</si>
  <si>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Total Long Term Debt Principal Balance</t>
  </si>
  <si>
    <t xml:space="preserve">                                                      LONG TERM DEBT SOURCES</t>
  </si>
  <si>
    <t>Schedule I</t>
  </si>
  <si>
    <t>Province of Alberta ...................................................................</t>
  </si>
  <si>
    <t>Canada Mortgage and Housing Corporation .............................</t>
  </si>
  <si>
    <t>Municipal Development and Loan Board ..................................</t>
  </si>
  <si>
    <t>Government of Canada .............................................................</t>
  </si>
  <si>
    <t>Alberta Mortgage and Housing Corporation ...............................</t>
  </si>
  <si>
    <t>Alberta Opportunity Company ....................................................</t>
  </si>
  <si>
    <t>Public Bond Issue .....................................................................</t>
  </si>
  <si>
    <t>United States Market ................................................................</t>
  </si>
  <si>
    <t>European Market ......................................................................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</si>
  <si>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</si>
  <si>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</si>
  <si>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FUTURE LONG TERM DEBT REPAYMENTS</t>
  </si>
  <si>
    <t>Schedule J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</si>
  <si>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</si>
  <si>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</si>
  <si>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</si>
  <si>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</si>
  <si>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</si>
  <si>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</si>
  <si>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</si>
  <si>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</si>
  <si>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</si>
  <si>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</si>
  <si>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 xml:space="preserve">                               PROPERTY TAXES AND GRANTS IN PLACE</t>
  </si>
  <si>
    <t>Schedule K</t>
  </si>
  <si>
    <t xml:space="preserve">Grants In Place </t>
  </si>
  <si>
    <t xml:space="preserve">of Property </t>
  </si>
  <si>
    <t>Taxes</t>
  </si>
  <si>
    <t>Property Taxes</t>
  </si>
  <si>
    <t>Residential Land and Improvements .........................................</t>
  </si>
  <si>
    <t>Non-Residential</t>
  </si>
  <si>
    <t xml:space="preserve">     Linear Property ....................................................................</t>
  </si>
  <si>
    <t xml:space="preserve">     Railway ...............................................................................</t>
  </si>
  <si>
    <t>Farm Land ................................................................................</t>
  </si>
  <si>
    <t>Adjustments to Property Taxes .................................................</t>
  </si>
  <si>
    <t>Total Property Taxes and Grants In Place</t>
  </si>
  <si>
    <t>Requisition Transfers</t>
  </si>
  <si>
    <t>Education</t>
  </si>
  <si>
    <t xml:space="preserve">     Residential/Farm Land .................................................................................…................................................…</t>
  </si>
  <si>
    <t>Hospital  Districts ................................................................................................................</t>
  </si>
  <si>
    <t>Nursing Homes and Auxiliary Hospitals.....................................................................................</t>
  </si>
  <si>
    <t>Ambulance Districts ..........................................................................................................…</t>
  </si>
  <si>
    <t>Other ...................................................................................................................................</t>
  </si>
  <si>
    <t>Total Requisition Transfers</t>
  </si>
  <si>
    <t xml:space="preserve">                   Net Municipal Property Taxes and Grants In Place</t>
  </si>
  <si>
    <t xml:space="preserve">                               GRANTS IN PLACE OF TAXES</t>
  </si>
  <si>
    <t>Schedule L</t>
  </si>
  <si>
    <t xml:space="preserve">Business </t>
  </si>
  <si>
    <t>Other</t>
  </si>
  <si>
    <t>Federal Government ..................................................................</t>
  </si>
  <si>
    <t>Provincial Government ...............................................................</t>
  </si>
  <si>
    <t>Local Government .....................................................................</t>
  </si>
  <si>
    <t>Other ..........................................................................................</t>
  </si>
  <si>
    <t>EDIT LIST - PLEASE REVIEW AND CORRECT ANY ERRORS NOTED BELOW</t>
  </si>
  <si>
    <r>
      <t xml:space="preserve">Enter </t>
    </r>
    <r>
      <rPr>
        <b/>
        <sz val="10"/>
        <rFont val="Arial"/>
        <family val="2"/>
      </rPr>
      <t>Prior year's</t>
    </r>
    <r>
      <rPr>
        <sz val="10"/>
        <rFont val="Arial"/>
        <family val="2"/>
      </rPr>
      <t xml:space="preserve">  Line 3450 Column 2 balance here:</t>
    </r>
  </si>
  <si>
    <t xml:space="preserve">     Land and Improvements (Excluding M &amp; E)…………...</t>
  </si>
  <si>
    <t xml:space="preserve">     Non-Residential ................................................................................................………………</t>
  </si>
  <si>
    <t>Seniors Lodges ........................................................................................................……………………………………..</t>
  </si>
  <si>
    <t>Adjustments to Requisition Transfers ......................................................................……………………………………….</t>
  </si>
  <si>
    <t xml:space="preserve">                               DEBT LIMIT</t>
  </si>
  <si>
    <t>Schedule AA</t>
  </si>
  <si>
    <t>Debt Limit ......................…………………….......................................…………………………………………………………</t>
  </si>
  <si>
    <t>Total Debt ............................................................………………………………………………………………………………</t>
  </si>
  <si>
    <t>Debt Service Limit ..................................................................………………………………………………………………..</t>
  </si>
  <si>
    <t>Total Debt Service Costs .......................................................................................………………………………………</t>
  </si>
  <si>
    <t>AA</t>
  </si>
  <si>
    <t>Alberta Capital Finance Authority………………………………..</t>
  </si>
  <si>
    <t xml:space="preserve"> is presented fairly and was prepared in complance with the</t>
  </si>
  <si>
    <t>This Financial Information Return, to the best of my knowledge,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</si>
</sst>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\-d\-yy"/>
    <numFmt numFmtId="173" formatCode="m\-d\-yy\ h:mm"/>
    <numFmt numFmtId="174" formatCode="0000"/>
    <numFmt numFmtId="175" formatCode="00000"/>
  </numFmts>
  <fonts count="1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name val="Helv"/>
      <family val="0"/>
    </font>
    <font>
      <sz val="11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darkGray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74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3" fontId="5" fillId="2" borderId="0" xfId="16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9" xfId="0" applyNumberFormat="1" applyFont="1" applyBorder="1" applyAlignment="1" applyProtection="1">
      <alignment/>
      <protection locked="0"/>
    </xf>
    <xf numFmtId="3" fontId="5" fillId="0" borderId="9" xfId="16" applyNumberFormat="1" applyFont="1" applyBorder="1" applyAlignment="1" applyProtection="1">
      <alignment/>
      <protection locked="0"/>
    </xf>
    <xf numFmtId="3" fontId="5" fillId="0" borderId="9" xfId="16" applyNumberFormat="1" applyFont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3" fontId="5" fillId="3" borderId="6" xfId="16" applyNumberFormat="1" applyFont="1" applyFill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/>
    </xf>
    <xf numFmtId="3" fontId="5" fillId="3" borderId="9" xfId="16" applyNumberFormat="1" applyFont="1" applyFill="1" applyBorder="1" applyAlignment="1" applyProtection="1">
      <alignment/>
      <protection/>
    </xf>
    <xf numFmtId="0" fontId="5" fillId="1" borderId="0" xfId="0" applyFont="1" applyFill="1" applyBorder="1" applyAlignment="1" applyProtection="1">
      <alignment/>
      <protection/>
    </xf>
    <xf numFmtId="174" fontId="5" fillId="1" borderId="0" xfId="0" applyNumberFormat="1" applyFont="1" applyFill="1" applyBorder="1" applyAlignment="1" applyProtection="1">
      <alignment/>
      <protection/>
    </xf>
    <xf numFmtId="0" fontId="9" fillId="1" borderId="0" xfId="0" applyFont="1" applyFill="1" applyBorder="1" applyAlignment="1" applyProtection="1">
      <alignment horizontal="center"/>
      <protection/>
    </xf>
    <xf numFmtId="3" fontId="5" fillId="0" borderId="0" xfId="16" applyNumberFormat="1" applyFont="1" applyAlignment="1" applyProtection="1">
      <alignment/>
      <protection/>
    </xf>
    <xf numFmtId="8" fontId="4" fillId="0" borderId="0" xfId="16" applyFont="1" applyAlignment="1" applyProtection="1">
      <alignment/>
      <protection/>
    </xf>
    <xf numFmtId="8" fontId="7" fillId="0" borderId="0" xfId="16" applyFont="1" applyAlignment="1" applyProtection="1">
      <alignment/>
      <protection/>
    </xf>
    <xf numFmtId="8" fontId="9" fillId="0" borderId="0" xfId="16" applyFont="1" applyBorder="1" applyAlignment="1" applyProtection="1">
      <alignment horizontal="center"/>
      <protection/>
    </xf>
    <xf numFmtId="3" fontId="5" fillId="0" borderId="9" xfId="16" applyNumberFormat="1" applyFont="1" applyFill="1" applyBorder="1" applyAlignment="1" applyProtection="1">
      <alignment/>
      <protection/>
    </xf>
    <xf numFmtId="3" fontId="5" fillId="3" borderId="11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 locked="0"/>
    </xf>
    <xf numFmtId="3" fontId="5" fillId="3" borderId="8" xfId="16" applyNumberFormat="1" applyFont="1" applyFill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/>
    </xf>
    <xf numFmtId="3" fontId="5" fillId="3" borderId="10" xfId="16" applyNumberFormat="1" applyFont="1" applyFill="1" applyBorder="1" applyAlignment="1" applyProtection="1">
      <alignment/>
      <protection/>
    </xf>
    <xf numFmtId="3" fontId="5" fillId="0" borderId="7" xfId="16" applyNumberFormat="1" applyFont="1" applyBorder="1" applyAlignment="1" applyProtection="1">
      <alignment/>
      <protection/>
    </xf>
    <xf numFmtId="8" fontId="9" fillId="0" borderId="0" xfId="16" applyFont="1" applyAlignment="1" applyProtection="1">
      <alignment horizontal="center"/>
      <protection/>
    </xf>
    <xf numFmtId="3" fontId="5" fillId="2" borderId="7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 locked="0"/>
    </xf>
    <xf numFmtId="3" fontId="4" fillId="2" borderId="12" xfId="0" applyNumberFormat="1" applyFont="1" applyFill="1" applyBorder="1" applyAlignment="1" applyProtection="1">
      <alignment/>
      <protection/>
    </xf>
    <xf numFmtId="3" fontId="5" fillId="0" borderId="13" xfId="16" applyNumberFormat="1" applyFont="1" applyFill="1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13" xfId="16" applyNumberFormat="1" applyFont="1" applyBorder="1" applyAlignment="1" applyProtection="1">
      <alignment/>
      <protection locked="0"/>
    </xf>
    <xf numFmtId="3" fontId="5" fillId="0" borderId="13" xfId="16" applyNumberFormat="1" applyFont="1" applyFill="1" applyBorder="1" applyAlignment="1" applyProtection="1">
      <alignment/>
      <protection/>
    </xf>
    <xf numFmtId="3" fontId="5" fillId="0" borderId="10" xfId="16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3" fontId="5" fillId="0" borderId="10" xfId="16" applyNumberFormat="1" applyFont="1" applyFill="1" applyBorder="1" applyAlignment="1" applyProtection="1">
      <alignment/>
      <protection locked="0"/>
    </xf>
    <xf numFmtId="3" fontId="5" fillId="2" borderId="12" xfId="16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5" fontId="4" fillId="0" borderId="0" xfId="0" applyNumberFormat="1" applyFont="1" applyAlignment="1" applyProtection="1">
      <alignment/>
      <protection/>
    </xf>
    <xf numFmtId="3" fontId="5" fillId="2" borderId="7" xfId="16" applyNumberFormat="1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left"/>
      <protection/>
    </xf>
    <xf numFmtId="3" fontId="5" fillId="0" borderId="11" xfId="16" applyNumberFormat="1" applyFont="1" applyFill="1" applyBorder="1" applyAlignment="1" applyProtection="1">
      <alignment/>
      <protection locked="0"/>
    </xf>
    <xf numFmtId="3" fontId="5" fillId="0" borderId="9" xfId="16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8" fontId="4" fillId="0" borderId="0" xfId="16" applyFont="1" applyAlignment="1" applyProtection="1">
      <alignment horizontal="center"/>
      <protection/>
    </xf>
    <xf numFmtId="6" fontId="5" fillId="0" borderId="0" xfId="16" applyNumberFormat="1" applyFont="1" applyAlignment="1" applyProtection="1">
      <alignment/>
      <protection/>
    </xf>
    <xf numFmtId="8" fontId="5" fillId="0" borderId="0" xfId="16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8" fontId="5" fillId="1" borderId="0" xfId="16" applyFont="1" applyFill="1" applyBorder="1" applyAlignment="1" applyProtection="1">
      <alignment/>
      <protection/>
    </xf>
    <xf numFmtId="0" fontId="9" fillId="1" borderId="0" xfId="0" applyFont="1" applyFill="1" applyBorder="1" applyAlignment="1" applyProtection="1">
      <alignment horizontal="left"/>
      <protection/>
    </xf>
    <xf numFmtId="3" fontId="5" fillId="0" borderId="0" xfId="16" applyNumberFormat="1" applyFont="1" applyBorder="1" applyAlignment="1" applyProtection="1">
      <alignment/>
      <protection/>
    </xf>
    <xf numFmtId="8" fontId="5" fillId="0" borderId="0" xfId="16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7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 locked="0"/>
    </xf>
    <xf numFmtId="0" fontId="7" fillId="0" borderId="4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 locked="0"/>
    </xf>
    <xf numFmtId="174" fontId="5" fillId="0" borderId="9" xfId="0" applyNumberFormat="1" applyFont="1" applyFill="1" applyBorder="1" applyAlignment="1" applyProtection="1">
      <alignment/>
      <protection locked="0"/>
    </xf>
    <xf numFmtId="174" fontId="5" fillId="0" borderId="0" xfId="0" applyNumberFormat="1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9" xfId="0" applyFont="1" applyBorder="1" applyAlignment="1" applyProtection="1">
      <alignment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290</xdr:row>
      <xdr:rowOff>9525</xdr:rowOff>
    </xdr:from>
    <xdr:to>
      <xdr:col>3</xdr:col>
      <xdr:colOff>742950</xdr:colOff>
      <xdr:row>290</xdr:row>
      <xdr:rowOff>9525</xdr:rowOff>
    </xdr:to>
    <xdr:sp>
      <xdr:nvSpPr>
        <xdr:cNvPr id="1" name="Line 18"/>
        <xdr:cNvSpPr>
          <a:spLocks/>
        </xdr:cNvSpPr>
      </xdr:nvSpPr>
      <xdr:spPr>
        <a:xfrm>
          <a:off x="2590800" y="461867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123825</xdr:colOff>
      <xdr:row>290</xdr:row>
      <xdr:rowOff>9525</xdr:rowOff>
    </xdr:from>
    <xdr:to>
      <xdr:col>5</xdr:col>
      <xdr:colOff>723900</xdr:colOff>
      <xdr:row>290</xdr:row>
      <xdr:rowOff>9525</xdr:rowOff>
    </xdr:to>
    <xdr:sp>
      <xdr:nvSpPr>
        <xdr:cNvPr id="2" name="Line 19"/>
        <xdr:cNvSpPr>
          <a:spLocks/>
        </xdr:cNvSpPr>
      </xdr:nvSpPr>
      <xdr:spPr>
        <a:xfrm>
          <a:off x="4210050" y="461867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8"/>
  <sheetViews>
    <sheetView showGridLines="0" showZeros="0" tabSelected="1" workbookViewId="0" topLeftCell="A1">
      <selection activeCell="A1" sqref="A1"/>
    </sheetView>
  </sheetViews>
  <sheetFormatPr defaultColWidth="9.140625" defaultRowHeight="12" customHeight="1"/>
  <cols>
    <col min="1" max="1" width="32.00390625" style="6" customWidth="1"/>
    <col min="2" max="2" width="4.7109375" style="6" customWidth="1"/>
    <col min="3" max="6" width="12.28125" style="6" customWidth="1"/>
    <col min="7" max="7" width="35.28125" style="6" customWidth="1"/>
    <col min="8" max="8" width="15.00390625" style="6" customWidth="1"/>
    <col min="9" max="9" width="4.57421875" style="6" customWidth="1"/>
    <col min="10" max="10" width="4.8515625" style="6" customWidth="1"/>
    <col min="11" max="13" width="12.00390625" style="6" customWidth="1"/>
    <col min="14" max="14" width="9.140625" style="6" customWidth="1"/>
    <col min="15" max="15" width="8.57421875" style="6" customWidth="1"/>
    <col min="16" max="16" width="6.8515625" style="6" customWidth="1"/>
    <col min="17" max="19" width="12.28125" style="6" customWidth="1"/>
    <col min="20" max="20" width="9.140625" style="6" customWidth="1"/>
    <col min="21" max="21" width="8.8515625" style="6" customWidth="1"/>
    <col min="22" max="22" width="6.140625" style="6" customWidth="1"/>
    <col min="23" max="25" width="12.28125" style="6" customWidth="1"/>
    <col min="26" max="26" width="9.140625" style="6" customWidth="1"/>
    <col min="27" max="28" width="9.140625" style="2" customWidth="1"/>
    <col min="29" max="29" width="9.140625" style="3" customWidth="1"/>
    <col min="30" max="30" width="9.140625" style="95" customWidth="1"/>
    <col min="31" max="31" width="9.140625" style="3" customWidth="1"/>
    <col min="32" max="35" width="12.7109375" style="1" customWidth="1"/>
    <col min="36" max="16384" width="9.140625" style="6" customWidth="1"/>
  </cols>
  <sheetData>
    <row r="1" spans="1:3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0</v>
      </c>
      <c r="Z1" s="1"/>
      <c r="AA1" s="100"/>
      <c r="AB1" s="2">
        <f aca="true" t="shared" si="0" ref="AB1:AB7">($E$17)</f>
        <v>2005</v>
      </c>
      <c r="AC1" s="3" t="s">
        <v>1</v>
      </c>
      <c r="AD1" s="4">
        <v>20</v>
      </c>
      <c r="AE1" s="3" t="s">
        <v>2</v>
      </c>
      <c r="AF1" s="5">
        <f>SUM(C55)</f>
        <v>0</v>
      </c>
      <c r="AG1" s="1">
        <f>SUM(D55)</f>
        <v>0</v>
      </c>
      <c r="AH1" s="1">
        <f>SUM(E55)</f>
        <v>0</v>
      </c>
      <c r="AI1" s="1">
        <f>SUM(F55)</f>
        <v>0</v>
      </c>
    </row>
    <row r="2" spans="1:3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0</v>
      </c>
      <c r="Z2" s="1"/>
      <c r="AA2" s="7">
        <f aca="true" t="shared" si="1" ref="AA2:AA7">($AA$1)</f>
        <v>0</v>
      </c>
      <c r="AB2" s="2">
        <f t="shared" si="0"/>
        <v>2005</v>
      </c>
      <c r="AC2" s="3" t="s">
        <v>1</v>
      </c>
      <c r="AD2" s="4">
        <v>40</v>
      </c>
      <c r="AE2" s="3" t="s">
        <v>2</v>
      </c>
      <c r="AF2" s="5">
        <f>SUM(C57)</f>
        <v>0</v>
      </c>
      <c r="AG2" s="1">
        <f>SUM(D57)</f>
        <v>0</v>
      </c>
      <c r="AH2" s="1">
        <f>SUM(E57)</f>
        <v>0</v>
      </c>
      <c r="AI2" s="1">
        <f>SUM(F57)</f>
        <v>0</v>
      </c>
    </row>
    <row r="3" spans="1:3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>
        <f t="shared" si="1"/>
        <v>0</v>
      </c>
      <c r="AB3" s="2">
        <f t="shared" si="0"/>
        <v>2005</v>
      </c>
      <c r="AC3" s="3" t="s">
        <v>1</v>
      </c>
      <c r="AD3" s="4">
        <v>50</v>
      </c>
      <c r="AE3" s="3" t="s">
        <v>2</v>
      </c>
      <c r="AF3" s="5">
        <f aca="true" t="shared" si="2" ref="AF3:AI4">SUM(C58)</f>
        <v>0</v>
      </c>
      <c r="AG3" s="1">
        <f t="shared" si="2"/>
        <v>0</v>
      </c>
      <c r="AH3" s="1">
        <f t="shared" si="2"/>
        <v>0</v>
      </c>
      <c r="AI3" s="1">
        <f t="shared" si="2"/>
        <v>0</v>
      </c>
    </row>
    <row r="4" spans="1:3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">
        <f t="shared" si="1"/>
        <v>0</v>
      </c>
      <c r="AB4" s="2">
        <f t="shared" si="0"/>
        <v>2005</v>
      </c>
      <c r="AC4" s="3" t="s">
        <v>1</v>
      </c>
      <c r="AD4" s="4">
        <v>60</v>
      </c>
      <c r="AE4" s="3" t="s">
        <v>2</v>
      </c>
      <c r="AF4" s="5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</row>
    <row r="5" spans="1:3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>
        <f t="shared" si="1"/>
        <v>0</v>
      </c>
      <c r="AB5" s="2">
        <f t="shared" si="0"/>
        <v>2005</v>
      </c>
      <c r="AC5" s="3" t="s">
        <v>1</v>
      </c>
      <c r="AD5" s="4">
        <v>70</v>
      </c>
      <c r="AE5" s="3" t="s">
        <v>2</v>
      </c>
      <c r="AF5" s="5">
        <f aca="true" t="shared" si="3" ref="AF5:AI7">SUM(C60)</f>
        <v>0</v>
      </c>
      <c r="AG5" s="1">
        <f t="shared" si="3"/>
        <v>0</v>
      </c>
      <c r="AH5" s="1">
        <f t="shared" si="3"/>
        <v>0</v>
      </c>
      <c r="AI5" s="1">
        <f t="shared" si="3"/>
        <v>0</v>
      </c>
    </row>
    <row r="6" spans="1:35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7">
        <f t="shared" si="1"/>
        <v>0</v>
      </c>
      <c r="AB6" s="2">
        <f t="shared" si="0"/>
        <v>2005</v>
      </c>
      <c r="AC6" s="3" t="s">
        <v>1</v>
      </c>
      <c r="AD6" s="4">
        <v>80</v>
      </c>
      <c r="AE6" s="3" t="s">
        <v>2</v>
      </c>
      <c r="AF6" s="5">
        <f t="shared" si="3"/>
        <v>0</v>
      </c>
      <c r="AG6" s="1">
        <f t="shared" si="3"/>
        <v>0</v>
      </c>
      <c r="AH6" s="1">
        <f t="shared" si="3"/>
        <v>0</v>
      </c>
      <c r="AI6" s="1">
        <f t="shared" si="3"/>
        <v>0</v>
      </c>
    </row>
    <row r="7" spans="1:35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 t="s">
        <v>0</v>
      </c>
      <c r="Z7" s="1"/>
      <c r="AA7" s="7">
        <f t="shared" si="1"/>
        <v>0</v>
      </c>
      <c r="AB7" s="2">
        <f t="shared" si="0"/>
        <v>2005</v>
      </c>
      <c r="AC7" s="3" t="s">
        <v>1</v>
      </c>
      <c r="AD7" s="4">
        <v>90</v>
      </c>
      <c r="AE7" s="3" t="s">
        <v>2</v>
      </c>
      <c r="AF7" s="5">
        <f t="shared" si="3"/>
        <v>0</v>
      </c>
      <c r="AG7" s="1">
        <f t="shared" si="3"/>
        <v>0</v>
      </c>
      <c r="AH7" s="1">
        <f t="shared" si="3"/>
        <v>0</v>
      </c>
      <c r="AI7" s="1">
        <f t="shared" si="3"/>
        <v>0</v>
      </c>
    </row>
    <row r="8" spans="1:35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 t="s">
        <v>0</v>
      </c>
      <c r="Z8" s="1"/>
      <c r="AA8" s="7">
        <f aca="true" t="shared" si="4" ref="AA8:AA14">($AA$1)</f>
        <v>0</v>
      </c>
      <c r="AB8" s="2">
        <f aca="true" t="shared" si="5" ref="AB8:AB14">($E$17)</f>
        <v>2005</v>
      </c>
      <c r="AC8" s="3" t="s">
        <v>1</v>
      </c>
      <c r="AD8" s="4">
        <v>100</v>
      </c>
      <c r="AE8" s="3" t="s">
        <v>2</v>
      </c>
      <c r="AF8" s="1">
        <f aca="true" t="shared" si="6" ref="AF8:AI10">SUM(C63)</f>
        <v>0</v>
      </c>
      <c r="AG8" s="1">
        <f t="shared" si="6"/>
        <v>0</v>
      </c>
      <c r="AH8" s="1">
        <f t="shared" si="6"/>
        <v>0</v>
      </c>
      <c r="AI8" s="1">
        <f t="shared" si="6"/>
        <v>0</v>
      </c>
    </row>
    <row r="9" spans="1:3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7">
        <f t="shared" si="4"/>
        <v>0</v>
      </c>
      <c r="AB9" s="2">
        <f t="shared" si="5"/>
        <v>2005</v>
      </c>
      <c r="AC9" s="3" t="s">
        <v>1</v>
      </c>
      <c r="AD9" s="4">
        <v>110</v>
      </c>
      <c r="AE9" s="3" t="s">
        <v>2</v>
      </c>
      <c r="AF9" s="1">
        <f t="shared" si="6"/>
        <v>0</v>
      </c>
      <c r="AG9" s="1">
        <f t="shared" si="6"/>
        <v>0</v>
      </c>
      <c r="AH9" s="1">
        <f t="shared" si="6"/>
        <v>0</v>
      </c>
      <c r="AI9" s="1">
        <f t="shared" si="6"/>
        <v>0</v>
      </c>
    </row>
    <row r="10" spans="1:35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7">
        <f t="shared" si="4"/>
        <v>0</v>
      </c>
      <c r="AB10" s="2">
        <f t="shared" si="5"/>
        <v>2005</v>
      </c>
      <c r="AC10" s="3" t="s">
        <v>1</v>
      </c>
      <c r="AD10" s="4">
        <v>120</v>
      </c>
      <c r="AE10" s="3" t="s">
        <v>2</v>
      </c>
      <c r="AF10" s="1">
        <f t="shared" si="6"/>
        <v>0</v>
      </c>
      <c r="AG10" s="1">
        <f t="shared" si="6"/>
        <v>0</v>
      </c>
      <c r="AH10" s="1">
        <f t="shared" si="6"/>
        <v>0</v>
      </c>
      <c r="AI10" s="1">
        <f t="shared" si="6"/>
        <v>0</v>
      </c>
    </row>
    <row r="11" spans="1:35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7">
        <f t="shared" si="4"/>
        <v>0</v>
      </c>
      <c r="AB11" s="2">
        <f t="shared" si="5"/>
        <v>2005</v>
      </c>
      <c r="AC11" s="3" t="s">
        <v>1</v>
      </c>
      <c r="AD11" s="4">
        <v>140</v>
      </c>
      <c r="AE11" s="3" t="s">
        <v>2</v>
      </c>
      <c r="AF11" s="1">
        <f aca="true" t="shared" si="7" ref="AF11:AI13">SUM(C67)</f>
        <v>0</v>
      </c>
      <c r="AG11" s="1">
        <f t="shared" si="7"/>
        <v>0</v>
      </c>
      <c r="AH11" s="1">
        <f t="shared" si="7"/>
        <v>0</v>
      </c>
      <c r="AI11" s="1">
        <f t="shared" si="7"/>
        <v>0</v>
      </c>
    </row>
    <row r="12" spans="1:35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">
        <f t="shared" si="4"/>
        <v>0</v>
      </c>
      <c r="AB12" s="2">
        <f t="shared" si="5"/>
        <v>2005</v>
      </c>
      <c r="AC12" s="3" t="s">
        <v>1</v>
      </c>
      <c r="AD12" s="4">
        <v>150</v>
      </c>
      <c r="AE12" s="3" t="s">
        <v>2</v>
      </c>
      <c r="AF12" s="1">
        <f t="shared" si="7"/>
        <v>0</v>
      </c>
      <c r="AG12" s="1">
        <f t="shared" si="7"/>
        <v>0</v>
      </c>
      <c r="AH12" s="1">
        <f t="shared" si="7"/>
        <v>0</v>
      </c>
      <c r="AI12" s="1">
        <f t="shared" si="7"/>
        <v>0</v>
      </c>
    </row>
    <row r="13" spans="1:3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01">
        <f t="shared" si="4"/>
        <v>0</v>
      </c>
      <c r="AB13" s="3">
        <f t="shared" si="5"/>
        <v>2005</v>
      </c>
      <c r="AC13" s="3" t="s">
        <v>1</v>
      </c>
      <c r="AD13" s="102">
        <v>160</v>
      </c>
      <c r="AE13" s="3" t="s">
        <v>2</v>
      </c>
      <c r="AF13" s="76">
        <f t="shared" si="7"/>
        <v>0</v>
      </c>
      <c r="AG13" s="76">
        <f t="shared" si="7"/>
        <v>0</v>
      </c>
      <c r="AH13" s="76">
        <f t="shared" si="7"/>
        <v>0</v>
      </c>
      <c r="AI13" s="76">
        <f t="shared" si="7"/>
        <v>0</v>
      </c>
    </row>
    <row r="14" spans="1:35" s="11" customFormat="1" ht="18.75" customHeight="1">
      <c r="A14" s="8" t="s">
        <v>3</v>
      </c>
      <c r="B14" s="9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1">
        <f t="shared" si="4"/>
        <v>0</v>
      </c>
      <c r="AB14" s="3">
        <f t="shared" si="5"/>
        <v>2005</v>
      </c>
      <c r="AC14" s="3" t="s">
        <v>1</v>
      </c>
      <c r="AD14" s="102">
        <v>180</v>
      </c>
      <c r="AE14" s="3" t="s">
        <v>2</v>
      </c>
      <c r="AF14" s="76">
        <f>SUM(C71)</f>
        <v>0</v>
      </c>
      <c r="AG14" s="76">
        <f>SUM(D71)</f>
        <v>0</v>
      </c>
      <c r="AH14" s="76">
        <f>SUM(E71)</f>
        <v>0</v>
      </c>
      <c r="AI14" s="76">
        <f>SUM(F71)</f>
        <v>0</v>
      </c>
    </row>
    <row r="15" spans="1:35" s="11" customFormat="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1">
        <f>($AA$1)</f>
        <v>0</v>
      </c>
      <c r="AB15" s="3">
        <f>($E$17)</f>
        <v>2005</v>
      </c>
      <c r="AC15" s="3" t="s">
        <v>1</v>
      </c>
      <c r="AD15" s="102">
        <v>190</v>
      </c>
      <c r="AE15" s="3" t="s">
        <v>2</v>
      </c>
      <c r="AF15" s="76">
        <f aca="true" t="shared" si="8" ref="AF15:AI19">SUM(C72)</f>
        <v>0</v>
      </c>
      <c r="AG15" s="76">
        <f t="shared" si="8"/>
        <v>0</v>
      </c>
      <c r="AH15" s="76">
        <f t="shared" si="8"/>
        <v>0</v>
      </c>
      <c r="AI15" s="76">
        <f t="shared" si="8"/>
        <v>0</v>
      </c>
    </row>
    <row r="16" spans="1:35" s="11" customFormat="1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1">
        <f>($AA$1)</f>
        <v>0</v>
      </c>
      <c r="AB16" s="3">
        <f>($E$17)</f>
        <v>2005</v>
      </c>
      <c r="AC16" s="3" t="s">
        <v>1</v>
      </c>
      <c r="AD16" s="102">
        <v>200</v>
      </c>
      <c r="AE16" s="3" t="s">
        <v>2</v>
      </c>
      <c r="AF16" s="76">
        <f t="shared" si="8"/>
        <v>0</v>
      </c>
      <c r="AG16" s="76">
        <f t="shared" si="8"/>
        <v>0</v>
      </c>
      <c r="AH16" s="76">
        <f t="shared" si="8"/>
        <v>0</v>
      </c>
      <c r="AI16" s="76">
        <f t="shared" si="8"/>
        <v>0</v>
      </c>
    </row>
    <row r="17" spans="1:35" s="11" customFormat="1" ht="12" customHeight="1">
      <c r="A17" s="105"/>
      <c r="B17" s="106"/>
      <c r="C17" s="107"/>
      <c r="D17" s="104" t="s">
        <v>4</v>
      </c>
      <c r="E17" s="108">
        <v>2005</v>
      </c>
      <c r="F17" s="10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1">
        <f>($AA$1)</f>
        <v>0</v>
      </c>
      <c r="AB17" s="3">
        <f>($E$17)</f>
        <v>2005</v>
      </c>
      <c r="AC17" s="3" t="s">
        <v>1</v>
      </c>
      <c r="AD17" s="102">
        <v>210</v>
      </c>
      <c r="AE17" s="3" t="s">
        <v>2</v>
      </c>
      <c r="AF17" s="76">
        <f t="shared" si="8"/>
        <v>0</v>
      </c>
      <c r="AG17" s="76">
        <f t="shared" si="8"/>
        <v>0</v>
      </c>
      <c r="AH17" s="76">
        <f t="shared" si="8"/>
        <v>0</v>
      </c>
      <c r="AI17" s="76">
        <f t="shared" si="8"/>
        <v>0</v>
      </c>
    </row>
    <row r="18" spans="1:35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01">
        <f>($AA$1)</f>
        <v>0</v>
      </c>
      <c r="AB18" s="3">
        <f>($E$17)</f>
        <v>2005</v>
      </c>
      <c r="AC18" s="3" t="s">
        <v>1</v>
      </c>
      <c r="AD18" s="102">
        <v>220</v>
      </c>
      <c r="AE18" s="3" t="s">
        <v>2</v>
      </c>
      <c r="AF18" s="76"/>
      <c r="AG18" s="76">
        <f t="shared" si="8"/>
        <v>0</v>
      </c>
      <c r="AH18" s="76"/>
      <c r="AI18" s="76">
        <f t="shared" si="8"/>
        <v>0</v>
      </c>
    </row>
    <row r="19" spans="1:35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01">
        <f>($AA$1)</f>
        <v>0</v>
      </c>
      <c r="AB19" s="3">
        <f>($E$17)</f>
        <v>2005</v>
      </c>
      <c r="AC19" s="3" t="s">
        <v>1</v>
      </c>
      <c r="AD19" s="102">
        <v>230</v>
      </c>
      <c r="AE19" s="3" t="s">
        <v>2</v>
      </c>
      <c r="AF19" s="76">
        <f t="shared" si="8"/>
        <v>0</v>
      </c>
      <c r="AG19" s="76">
        <f t="shared" si="8"/>
        <v>0</v>
      </c>
      <c r="AH19" s="76">
        <f t="shared" si="8"/>
        <v>0</v>
      </c>
      <c r="AI19" s="76">
        <f t="shared" si="8"/>
        <v>0</v>
      </c>
    </row>
    <row r="20" spans="1:3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01">
        <f aca="true" t="shared" si="9" ref="AA20:AA34">($AA$1)</f>
        <v>0</v>
      </c>
      <c r="AB20" s="3">
        <f aca="true" t="shared" si="10" ref="AB20:AB34">($E$17)</f>
        <v>2005</v>
      </c>
      <c r="AC20" s="3" t="s">
        <v>1</v>
      </c>
      <c r="AD20" s="102">
        <v>240</v>
      </c>
      <c r="AE20" s="3" t="s">
        <v>2</v>
      </c>
      <c r="AF20" s="76">
        <f>SUM(C77)</f>
        <v>0</v>
      </c>
      <c r="AG20" s="76">
        <f>SUM(D77)</f>
        <v>0</v>
      </c>
      <c r="AH20" s="76">
        <f>SUM(E77)</f>
        <v>0</v>
      </c>
      <c r="AI20" s="76">
        <f>SUM(F77)</f>
        <v>0</v>
      </c>
    </row>
    <row r="21" spans="1:35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01">
        <f t="shared" si="9"/>
        <v>0</v>
      </c>
      <c r="AB21" s="3">
        <f t="shared" si="10"/>
        <v>2005</v>
      </c>
      <c r="AC21" s="3" t="s">
        <v>1</v>
      </c>
      <c r="AD21" s="102">
        <v>250</v>
      </c>
      <c r="AE21" s="3" t="s">
        <v>2</v>
      </c>
      <c r="AF21" s="76">
        <f>SUM(C79)</f>
        <v>0</v>
      </c>
      <c r="AG21" s="76">
        <f>SUM(D79)</f>
        <v>0</v>
      </c>
      <c r="AH21" s="76">
        <f>SUM(E79)</f>
        <v>0</v>
      </c>
      <c r="AI21" s="76"/>
    </row>
    <row r="22" spans="1:35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7">
        <f t="shared" si="9"/>
        <v>0</v>
      </c>
      <c r="AB22" s="2">
        <f t="shared" si="10"/>
        <v>2005</v>
      </c>
      <c r="AC22" s="3" t="s">
        <v>1</v>
      </c>
      <c r="AD22" s="4">
        <v>260</v>
      </c>
      <c r="AE22" s="3" t="s">
        <v>2</v>
      </c>
      <c r="AI22" s="1">
        <f>SUM(F80)</f>
        <v>0</v>
      </c>
    </row>
    <row r="23" spans="1:35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">
        <f t="shared" si="9"/>
        <v>0</v>
      </c>
      <c r="AB23" s="2">
        <f t="shared" si="10"/>
        <v>2005</v>
      </c>
      <c r="AC23" s="3" t="s">
        <v>1</v>
      </c>
      <c r="AD23" s="4">
        <v>280</v>
      </c>
      <c r="AE23" s="3" t="s">
        <v>2</v>
      </c>
      <c r="AF23" s="1">
        <f aca="true" t="shared" si="11" ref="AF23:AI32">SUM(C83)</f>
        <v>0</v>
      </c>
      <c r="AG23" s="1">
        <f t="shared" si="11"/>
        <v>0</v>
      </c>
      <c r="AH23" s="1">
        <f t="shared" si="11"/>
        <v>0</v>
      </c>
      <c r="AI23" s="1">
        <f t="shared" si="11"/>
        <v>0</v>
      </c>
    </row>
    <row r="24" spans="1:35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">
        <f t="shared" si="9"/>
        <v>0</v>
      </c>
      <c r="AB24" s="2">
        <f t="shared" si="10"/>
        <v>2005</v>
      </c>
      <c r="AC24" s="3" t="s">
        <v>1</v>
      </c>
      <c r="AD24" s="4">
        <v>290</v>
      </c>
      <c r="AE24" s="3" t="s">
        <v>2</v>
      </c>
      <c r="AF24" s="1">
        <f t="shared" si="11"/>
        <v>0</v>
      </c>
      <c r="AG24" s="1">
        <f t="shared" si="11"/>
        <v>0</v>
      </c>
      <c r="AH24" s="1">
        <f t="shared" si="11"/>
        <v>0</v>
      </c>
      <c r="AI24" s="1">
        <f t="shared" si="11"/>
        <v>0</v>
      </c>
    </row>
    <row r="25" spans="1:35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">
        <f t="shared" si="9"/>
        <v>0</v>
      </c>
      <c r="AB25" s="2">
        <f t="shared" si="10"/>
        <v>2005</v>
      </c>
      <c r="AC25" s="3" t="s">
        <v>1</v>
      </c>
      <c r="AD25" s="4">
        <v>300</v>
      </c>
      <c r="AE25" s="3" t="s">
        <v>2</v>
      </c>
      <c r="AF25" s="1">
        <f t="shared" si="11"/>
        <v>0</v>
      </c>
      <c r="AG25" s="1">
        <f t="shared" si="11"/>
        <v>0</v>
      </c>
      <c r="AH25" s="1">
        <f t="shared" si="11"/>
        <v>0</v>
      </c>
      <c r="AI25" s="1">
        <f t="shared" si="11"/>
        <v>0</v>
      </c>
    </row>
    <row r="26" spans="1:35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">
        <f t="shared" si="9"/>
        <v>0</v>
      </c>
      <c r="AB26" s="2">
        <f t="shared" si="10"/>
        <v>2005</v>
      </c>
      <c r="AC26" s="3" t="s">
        <v>1</v>
      </c>
      <c r="AD26" s="4">
        <v>310</v>
      </c>
      <c r="AE26" s="3" t="s">
        <v>2</v>
      </c>
      <c r="AF26" s="1">
        <f t="shared" si="11"/>
        <v>0</v>
      </c>
      <c r="AG26" s="1">
        <f t="shared" si="11"/>
        <v>0</v>
      </c>
      <c r="AH26" s="1">
        <f t="shared" si="11"/>
        <v>0</v>
      </c>
      <c r="AI26" s="1">
        <f t="shared" si="11"/>
        <v>0</v>
      </c>
    </row>
    <row r="27" spans="1:35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7">
        <f t="shared" si="9"/>
        <v>0</v>
      </c>
      <c r="AB27" s="2">
        <f t="shared" si="10"/>
        <v>2005</v>
      </c>
      <c r="AC27" s="3" t="s">
        <v>1</v>
      </c>
      <c r="AD27" s="4">
        <v>320</v>
      </c>
      <c r="AE27" s="3" t="s">
        <v>2</v>
      </c>
      <c r="AF27" s="1">
        <f t="shared" si="11"/>
        <v>0</v>
      </c>
      <c r="AG27" s="1">
        <f t="shared" si="11"/>
        <v>0</v>
      </c>
      <c r="AH27" s="1">
        <f t="shared" si="11"/>
        <v>0</v>
      </c>
      <c r="AI27" s="1">
        <f t="shared" si="11"/>
        <v>0</v>
      </c>
    </row>
    <row r="28" spans="1:3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7">
        <f t="shared" si="9"/>
        <v>0</v>
      </c>
      <c r="AB28" s="2">
        <f t="shared" si="10"/>
        <v>2005</v>
      </c>
      <c r="AC28" s="3" t="s">
        <v>1</v>
      </c>
      <c r="AD28" s="4">
        <v>330</v>
      </c>
      <c r="AE28" s="3" t="s">
        <v>2</v>
      </c>
      <c r="AF28" s="1">
        <f t="shared" si="11"/>
        <v>0</v>
      </c>
      <c r="AG28" s="1">
        <f t="shared" si="11"/>
        <v>0</v>
      </c>
      <c r="AH28" s="1">
        <f t="shared" si="11"/>
        <v>0</v>
      </c>
    </row>
    <row r="29" spans="1:35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7">
        <f t="shared" si="9"/>
        <v>0</v>
      </c>
      <c r="AB29" s="2">
        <f t="shared" si="10"/>
        <v>2005</v>
      </c>
      <c r="AC29" s="3" t="s">
        <v>1</v>
      </c>
      <c r="AD29" s="4">
        <v>340</v>
      </c>
      <c r="AE29" s="3" t="s">
        <v>2</v>
      </c>
      <c r="AF29" s="1">
        <f t="shared" si="11"/>
        <v>0</v>
      </c>
      <c r="AG29" s="1">
        <f t="shared" si="11"/>
        <v>0</v>
      </c>
      <c r="AH29" s="1">
        <f t="shared" si="11"/>
        <v>0</v>
      </c>
      <c r="AI29" s="1">
        <f t="shared" si="11"/>
        <v>0</v>
      </c>
    </row>
    <row r="30" spans="1:35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7">
        <f t="shared" si="9"/>
        <v>0</v>
      </c>
      <c r="AB30" s="2">
        <f t="shared" si="10"/>
        <v>2005</v>
      </c>
      <c r="AC30" s="3" t="s">
        <v>1</v>
      </c>
      <c r="AD30" s="4">
        <v>350</v>
      </c>
      <c r="AE30" s="3" t="s">
        <v>2</v>
      </c>
      <c r="AF30" s="1">
        <f t="shared" si="11"/>
        <v>0</v>
      </c>
      <c r="AG30" s="1">
        <f t="shared" si="11"/>
        <v>0</v>
      </c>
      <c r="AI30" s="1">
        <f t="shared" si="11"/>
        <v>0</v>
      </c>
    </row>
    <row r="31" spans="1:35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7">
        <f t="shared" si="9"/>
        <v>0</v>
      </c>
      <c r="AB31" s="2">
        <f t="shared" si="10"/>
        <v>2005</v>
      </c>
      <c r="AC31" s="3" t="s">
        <v>1</v>
      </c>
      <c r="AD31" s="4">
        <v>360</v>
      </c>
      <c r="AE31" s="3" t="s">
        <v>2</v>
      </c>
      <c r="AF31" s="1">
        <f t="shared" si="11"/>
        <v>0</v>
      </c>
      <c r="AG31" s="1">
        <f t="shared" si="11"/>
        <v>0</v>
      </c>
      <c r="AH31" s="1">
        <f t="shared" si="11"/>
        <v>0</v>
      </c>
      <c r="AI31" s="1">
        <f t="shared" si="11"/>
        <v>0</v>
      </c>
    </row>
    <row r="32" spans="1:35" ht="12" customHeight="1">
      <c r="A32" s="12"/>
      <c r="B32" s="13"/>
      <c r="C32" s="13"/>
      <c r="D32" s="13"/>
      <c r="E32" s="13"/>
      <c r="F32" s="14"/>
      <c r="G32" s="15"/>
      <c r="H32" s="15"/>
      <c r="I32" s="15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7">
        <f t="shared" si="9"/>
        <v>0</v>
      </c>
      <c r="AB32" s="2">
        <f t="shared" si="10"/>
        <v>2005</v>
      </c>
      <c r="AC32" s="3" t="s">
        <v>1</v>
      </c>
      <c r="AD32" s="4">
        <v>370</v>
      </c>
      <c r="AE32" s="3" t="s">
        <v>2</v>
      </c>
      <c r="AF32" s="1">
        <f t="shared" si="11"/>
        <v>0</v>
      </c>
      <c r="AG32" s="1">
        <f t="shared" si="11"/>
        <v>0</v>
      </c>
      <c r="AH32" s="1">
        <f t="shared" si="11"/>
        <v>0</v>
      </c>
      <c r="AI32" s="1">
        <f t="shared" si="11"/>
        <v>0</v>
      </c>
    </row>
    <row r="33" spans="1:34" ht="12" customHeight="1">
      <c r="A33" s="16" t="s">
        <v>5</v>
      </c>
      <c r="B33" s="17"/>
      <c r="C33" s="17"/>
      <c r="D33" s="17"/>
      <c r="E33" s="17"/>
      <c r="F33" s="18"/>
      <c r="G33" s="15"/>
      <c r="H33" s="15"/>
      <c r="I33" s="15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7">
        <f t="shared" si="9"/>
        <v>0</v>
      </c>
      <c r="AB33" s="2">
        <f t="shared" si="10"/>
        <v>2005</v>
      </c>
      <c r="AC33" s="3" t="s">
        <v>1</v>
      </c>
      <c r="AD33" s="4">
        <v>380</v>
      </c>
      <c r="AE33" s="3" t="s">
        <v>2</v>
      </c>
      <c r="AF33" s="1">
        <f>SUM(C94)</f>
        <v>0</v>
      </c>
      <c r="AG33" s="1">
        <f>SUM(D94)</f>
        <v>0</v>
      </c>
      <c r="AH33" s="1">
        <f>SUM(E94)</f>
        <v>0</v>
      </c>
    </row>
    <row r="34" spans="1:35" ht="12" customHeight="1">
      <c r="A34" s="16"/>
      <c r="B34" s="17"/>
      <c r="C34" s="17"/>
      <c r="D34" s="17"/>
      <c r="E34" s="17"/>
      <c r="F34" s="18"/>
      <c r="G34" s="15"/>
      <c r="H34" s="15"/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7">
        <f t="shared" si="9"/>
        <v>0</v>
      </c>
      <c r="AB34" s="2">
        <f t="shared" si="10"/>
        <v>2005</v>
      </c>
      <c r="AC34" s="3" t="s">
        <v>1</v>
      </c>
      <c r="AD34" s="4">
        <v>390</v>
      </c>
      <c r="AE34" s="3" t="s">
        <v>2</v>
      </c>
      <c r="AI34" s="1">
        <f>SUM(F95)</f>
        <v>0</v>
      </c>
    </row>
    <row r="35" spans="1:35" ht="12" customHeight="1">
      <c r="A35" s="97" t="s">
        <v>6</v>
      </c>
      <c r="B35" s="99"/>
      <c r="C35" s="96"/>
      <c r="D35" s="96"/>
      <c r="E35" s="96"/>
      <c r="F35" s="18"/>
      <c r="G35" s="15"/>
      <c r="H35" s="15"/>
      <c r="I35" s="15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7">
        <f>($AA$1)</f>
        <v>0</v>
      </c>
      <c r="AB35" s="2">
        <f>($E$17)</f>
        <v>2005</v>
      </c>
      <c r="AC35" s="3" t="s">
        <v>1</v>
      </c>
      <c r="AD35" s="4">
        <v>405</v>
      </c>
      <c r="AE35" s="3" t="s">
        <v>2</v>
      </c>
      <c r="AF35" s="5">
        <f aca="true" t="shared" si="12" ref="AF35:AI36">C97</f>
        <v>0</v>
      </c>
      <c r="AG35" s="5">
        <f t="shared" si="12"/>
        <v>0</v>
      </c>
      <c r="AH35" s="5">
        <f t="shared" si="12"/>
        <v>0</v>
      </c>
      <c r="AI35" s="5">
        <f t="shared" si="12"/>
        <v>0</v>
      </c>
    </row>
    <row r="36" spans="1:35" ht="12" customHeight="1">
      <c r="A36" s="19"/>
      <c r="B36" s="98"/>
      <c r="C36" s="98"/>
      <c r="D36" s="98"/>
      <c r="E36" s="98"/>
      <c r="F36" s="18"/>
      <c r="G36" s="15"/>
      <c r="H36" s="15"/>
      <c r="I36" s="1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7">
        <f>($AA$1)</f>
        <v>0</v>
      </c>
      <c r="AB36" s="2">
        <f>($E$17)</f>
        <v>2005</v>
      </c>
      <c r="AC36" s="3" t="s">
        <v>1</v>
      </c>
      <c r="AD36" s="4">
        <v>406</v>
      </c>
      <c r="AE36" s="3" t="s">
        <v>2</v>
      </c>
      <c r="AF36" s="5">
        <f t="shared" si="12"/>
        <v>0</v>
      </c>
      <c r="AG36" s="5">
        <f t="shared" si="12"/>
        <v>0</v>
      </c>
      <c r="AH36" s="5">
        <f t="shared" si="12"/>
        <v>0</v>
      </c>
      <c r="AI36" s="5">
        <f t="shared" si="12"/>
        <v>0</v>
      </c>
    </row>
    <row r="37" spans="1:35" ht="12" customHeight="1">
      <c r="A37" s="16" t="s">
        <v>306</v>
      </c>
      <c r="B37" s="20"/>
      <c r="C37" s="17"/>
      <c r="D37" s="17"/>
      <c r="E37" s="17"/>
      <c r="F37" s="18"/>
      <c r="G37" s="15"/>
      <c r="H37" s="15"/>
      <c r="I37" s="15"/>
      <c r="J37" s="1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7">
        <f aca="true" t="shared" si="13" ref="AA37:AA68">($AA$1)</f>
        <v>0</v>
      </c>
      <c r="AB37" s="2">
        <f aca="true" t="shared" si="14" ref="AB37:AB68">($E$17)</f>
        <v>2005</v>
      </c>
      <c r="AC37" s="3" t="s">
        <v>1</v>
      </c>
      <c r="AD37" s="4">
        <v>410</v>
      </c>
      <c r="AE37" s="3" t="s">
        <v>2</v>
      </c>
      <c r="AF37" s="1">
        <f aca="true" t="shared" si="15" ref="AF37:AI38">SUM(C99)</f>
        <v>0</v>
      </c>
      <c r="AG37" s="1">
        <f t="shared" si="15"/>
        <v>0</v>
      </c>
      <c r="AH37" s="1">
        <f t="shared" si="15"/>
        <v>0</v>
      </c>
      <c r="AI37" s="1">
        <f t="shared" si="15"/>
        <v>0</v>
      </c>
    </row>
    <row r="38" spans="1:35" ht="12" customHeight="1">
      <c r="A38" s="16" t="s">
        <v>305</v>
      </c>
      <c r="B38" s="17"/>
      <c r="C38" s="17"/>
      <c r="D38" s="17"/>
      <c r="E38" s="17"/>
      <c r="F38" s="18"/>
      <c r="G38" s="15"/>
      <c r="H38" s="15"/>
      <c r="I38" s="15"/>
      <c r="J38" s="1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7">
        <f t="shared" si="13"/>
        <v>0</v>
      </c>
      <c r="AB38" s="2">
        <f t="shared" si="14"/>
        <v>2005</v>
      </c>
      <c r="AC38" s="3" t="s">
        <v>1</v>
      </c>
      <c r="AD38" s="4">
        <v>415</v>
      </c>
      <c r="AE38" s="3" t="s">
        <v>2</v>
      </c>
      <c r="AF38" s="1">
        <f t="shared" si="15"/>
        <v>0</v>
      </c>
      <c r="AG38" s="1">
        <f t="shared" si="15"/>
        <v>0</v>
      </c>
      <c r="AH38" s="1">
        <f t="shared" si="15"/>
        <v>0</v>
      </c>
      <c r="AI38" s="1">
        <f t="shared" si="15"/>
        <v>0</v>
      </c>
    </row>
    <row r="39" spans="1:35" ht="12" customHeight="1">
      <c r="A39" s="16" t="s">
        <v>7</v>
      </c>
      <c r="B39" s="17"/>
      <c r="C39" s="17"/>
      <c r="D39" s="17"/>
      <c r="E39" s="17"/>
      <c r="F39" s="18"/>
      <c r="G39" s="15"/>
      <c r="H39" s="15"/>
      <c r="I39" s="15"/>
      <c r="J39" s="1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7">
        <f t="shared" si="13"/>
        <v>0</v>
      </c>
      <c r="AB39" s="2">
        <f t="shared" si="14"/>
        <v>2005</v>
      </c>
      <c r="AC39" s="3" t="s">
        <v>1</v>
      </c>
      <c r="AD39" s="4">
        <v>418</v>
      </c>
      <c r="AE39" s="3" t="s">
        <v>2</v>
      </c>
      <c r="AF39" s="1">
        <f>SUM(C102)</f>
        <v>0</v>
      </c>
      <c r="AG39" s="1">
        <f>SUM(D102)</f>
        <v>0</v>
      </c>
      <c r="AH39" s="1">
        <f>SUM(E102)</f>
        <v>0</v>
      </c>
      <c r="AI39" s="1">
        <f>SUM(F102)</f>
        <v>0</v>
      </c>
    </row>
    <row r="40" spans="1:34" ht="12" customHeight="1">
      <c r="A40" s="21"/>
      <c r="B40" s="15"/>
      <c r="C40" s="15"/>
      <c r="D40" s="15"/>
      <c r="E40" s="15"/>
      <c r="F40" s="22"/>
      <c r="G40" s="15"/>
      <c r="H40" s="15"/>
      <c r="I40" s="15"/>
      <c r="J40" s="1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7">
        <f t="shared" si="13"/>
        <v>0</v>
      </c>
      <c r="AB40" s="2">
        <f t="shared" si="14"/>
        <v>2005</v>
      </c>
      <c r="AC40" s="3" t="s">
        <v>1</v>
      </c>
      <c r="AD40" s="4">
        <v>420</v>
      </c>
      <c r="AE40" s="3" t="s">
        <v>2</v>
      </c>
      <c r="AF40" s="1">
        <f>SUM(C104)</f>
        <v>0</v>
      </c>
      <c r="AG40" s="5">
        <f>SUM(D104)</f>
        <v>0</v>
      </c>
      <c r="AH40" s="5">
        <f>SUM(E104)</f>
        <v>0</v>
      </c>
    </row>
    <row r="41" spans="1:35" ht="12" customHeight="1">
      <c r="A41" s="16" t="s">
        <v>8</v>
      </c>
      <c r="B41" s="23"/>
      <c r="C41" s="23"/>
      <c r="D41" s="17"/>
      <c r="E41" s="20"/>
      <c r="F41" s="18"/>
      <c r="G41" s="15"/>
      <c r="H41" s="15"/>
      <c r="I41" s="15"/>
      <c r="J41" s="1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7">
        <f t="shared" si="13"/>
        <v>0</v>
      </c>
      <c r="AB41" s="2">
        <f t="shared" si="14"/>
        <v>2005</v>
      </c>
      <c r="AC41" s="3" t="s">
        <v>1</v>
      </c>
      <c r="AD41" s="4">
        <v>430</v>
      </c>
      <c r="AE41" s="3" t="s">
        <v>2</v>
      </c>
      <c r="AI41" s="1">
        <f>SUM(F105)</f>
        <v>0</v>
      </c>
    </row>
    <row r="42" spans="1:35" ht="12" customHeight="1">
      <c r="A42" s="24"/>
      <c r="B42" s="25"/>
      <c r="C42" s="25"/>
      <c r="D42" s="25"/>
      <c r="E42" s="26"/>
      <c r="F42" s="27"/>
      <c r="G42" s="15"/>
      <c r="H42" s="15"/>
      <c r="I42" s="15"/>
      <c r="J42" s="1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7">
        <f t="shared" si="13"/>
        <v>0</v>
      </c>
      <c r="AB42" s="2">
        <f t="shared" si="14"/>
        <v>2005</v>
      </c>
      <c r="AC42" s="3" t="s">
        <v>1</v>
      </c>
      <c r="AD42" s="4">
        <v>500</v>
      </c>
      <c r="AE42" s="3" t="s">
        <v>9</v>
      </c>
      <c r="AF42" s="1">
        <f aca="true" t="shared" si="16" ref="AF42:AI49">SUM(C111)</f>
        <v>0</v>
      </c>
      <c r="AG42" s="1">
        <f t="shared" si="16"/>
        <v>0</v>
      </c>
      <c r="AH42" s="1">
        <f t="shared" si="16"/>
        <v>0</v>
      </c>
      <c r="AI42" s="1">
        <f t="shared" si="16"/>
        <v>0</v>
      </c>
    </row>
    <row r="43" spans="1:35" ht="12" customHeight="1">
      <c r="A43" s="28"/>
      <c r="B43" s="29"/>
      <c r="C43" s="29"/>
      <c r="D43" s="29"/>
      <c r="E43" s="28"/>
      <c r="F43" s="15"/>
      <c r="G43" s="15"/>
      <c r="H43" s="15"/>
      <c r="I43" s="15"/>
      <c r="J43" s="1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7">
        <f t="shared" si="13"/>
        <v>0</v>
      </c>
      <c r="AB43" s="2">
        <f t="shared" si="14"/>
        <v>2005</v>
      </c>
      <c r="AC43" s="3" t="s">
        <v>1</v>
      </c>
      <c r="AD43" s="4">
        <v>510</v>
      </c>
      <c r="AE43" s="3" t="s">
        <v>9</v>
      </c>
      <c r="AF43" s="1">
        <f t="shared" si="16"/>
        <v>0</v>
      </c>
      <c r="AG43" s="1">
        <f t="shared" si="16"/>
        <v>0</v>
      </c>
      <c r="AH43" s="1">
        <f t="shared" si="16"/>
        <v>0</v>
      </c>
      <c r="AI43" s="1">
        <f t="shared" si="16"/>
        <v>0</v>
      </c>
    </row>
    <row r="44" spans="1:35" ht="12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7">
        <f t="shared" si="13"/>
        <v>0</v>
      </c>
      <c r="AB44" s="2">
        <f t="shared" si="14"/>
        <v>2005</v>
      </c>
      <c r="AC44" s="3" t="s">
        <v>1</v>
      </c>
      <c r="AD44" s="4">
        <v>520</v>
      </c>
      <c r="AE44" s="3" t="s">
        <v>9</v>
      </c>
      <c r="AF44" s="1">
        <f t="shared" si="16"/>
        <v>0</v>
      </c>
      <c r="AG44" s="1">
        <f t="shared" si="16"/>
        <v>0</v>
      </c>
      <c r="AH44" s="1">
        <f t="shared" si="16"/>
        <v>0</v>
      </c>
      <c r="AI44" s="1">
        <f t="shared" si="16"/>
        <v>0</v>
      </c>
    </row>
    <row r="45" spans="1:35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7">
        <f t="shared" si="13"/>
        <v>0</v>
      </c>
      <c r="AB45" s="2">
        <f t="shared" si="14"/>
        <v>2005</v>
      </c>
      <c r="AC45" s="3" t="s">
        <v>1</v>
      </c>
      <c r="AD45" s="4">
        <v>530</v>
      </c>
      <c r="AE45" s="3" t="s">
        <v>9</v>
      </c>
      <c r="AF45" s="1">
        <f t="shared" si="16"/>
        <v>0</v>
      </c>
      <c r="AG45" s="1">
        <f t="shared" si="16"/>
        <v>0</v>
      </c>
      <c r="AH45" s="1">
        <f t="shared" si="16"/>
        <v>0</v>
      </c>
      <c r="AI45" s="1">
        <f t="shared" si="16"/>
        <v>0</v>
      </c>
    </row>
    <row r="46" spans="1:35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7">
        <f t="shared" si="13"/>
        <v>0</v>
      </c>
      <c r="AB46" s="2">
        <f t="shared" si="14"/>
        <v>2005</v>
      </c>
      <c r="AC46" s="3" t="s">
        <v>1</v>
      </c>
      <c r="AD46" s="4">
        <v>540</v>
      </c>
      <c r="AE46" s="3" t="s">
        <v>9</v>
      </c>
      <c r="AF46" s="1">
        <f t="shared" si="16"/>
        <v>0</v>
      </c>
      <c r="AG46" s="1">
        <f t="shared" si="16"/>
        <v>0</v>
      </c>
      <c r="AH46" s="1">
        <f t="shared" si="16"/>
        <v>0</v>
      </c>
      <c r="AI46" s="1">
        <f t="shared" si="16"/>
        <v>0</v>
      </c>
    </row>
    <row r="47" spans="1:35" ht="12" customHeight="1">
      <c r="A47" s="15"/>
      <c r="B47" s="1"/>
      <c r="C47" s="1"/>
      <c r="D47" s="1"/>
      <c r="E47" s="3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7">
        <f t="shared" si="13"/>
        <v>0</v>
      </c>
      <c r="AB47" s="2">
        <f t="shared" si="14"/>
        <v>2005</v>
      </c>
      <c r="AC47" s="3" t="s">
        <v>1</v>
      </c>
      <c r="AD47" s="4">
        <v>550</v>
      </c>
      <c r="AE47" s="3" t="s">
        <v>9</v>
      </c>
      <c r="AF47" s="1">
        <f t="shared" si="16"/>
        <v>0</v>
      </c>
      <c r="AG47" s="1">
        <f t="shared" si="16"/>
        <v>0</v>
      </c>
      <c r="AH47" s="1">
        <f t="shared" si="16"/>
        <v>0</v>
      </c>
      <c r="AI47" s="1">
        <f t="shared" si="16"/>
        <v>0</v>
      </c>
    </row>
    <row r="48" spans="1:35" ht="12" customHeight="1">
      <c r="A48" s="1" t="s"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7">
        <f t="shared" si="13"/>
        <v>0</v>
      </c>
      <c r="AB48" s="2">
        <f t="shared" si="14"/>
        <v>2005</v>
      </c>
      <c r="AC48" s="3" t="s">
        <v>1</v>
      </c>
      <c r="AD48" s="4">
        <v>560</v>
      </c>
      <c r="AE48" s="3" t="s">
        <v>9</v>
      </c>
      <c r="AF48" s="1">
        <f t="shared" si="16"/>
        <v>0</v>
      </c>
      <c r="AG48" s="1">
        <f t="shared" si="16"/>
        <v>0</v>
      </c>
      <c r="AH48" s="1">
        <f t="shared" si="16"/>
        <v>0</v>
      </c>
      <c r="AI48" s="1">
        <f t="shared" si="16"/>
        <v>0</v>
      </c>
    </row>
    <row r="49" spans="1:35" ht="12" customHeight="1">
      <c r="A49" s="1" t="s"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7">
        <f t="shared" si="13"/>
        <v>0</v>
      </c>
      <c r="AB49" s="2">
        <f t="shared" si="14"/>
        <v>2005</v>
      </c>
      <c r="AC49" s="3" t="s">
        <v>1</v>
      </c>
      <c r="AD49" s="4">
        <v>565</v>
      </c>
      <c r="AE49" s="3" t="s">
        <v>9</v>
      </c>
      <c r="AF49" s="1">
        <f t="shared" si="16"/>
        <v>0</v>
      </c>
      <c r="AG49" s="1">
        <f t="shared" si="16"/>
        <v>0</v>
      </c>
      <c r="AH49" s="1">
        <f t="shared" si="16"/>
        <v>0</v>
      </c>
      <c r="AI49" s="1">
        <f t="shared" si="16"/>
        <v>0</v>
      </c>
    </row>
    <row r="50" spans="1:35" ht="12" customHeight="1">
      <c r="A50" s="1"/>
      <c r="B50" s="30" t="s">
        <v>10</v>
      </c>
      <c r="C50" s="1"/>
      <c r="D50" s="1"/>
      <c r="E50" s="30" t="s">
        <v>11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7">
        <f t="shared" si="13"/>
        <v>0</v>
      </c>
      <c r="AB50" s="2">
        <f t="shared" si="14"/>
        <v>2005</v>
      </c>
      <c r="AC50" s="3" t="s">
        <v>1</v>
      </c>
      <c r="AD50" s="4">
        <v>570</v>
      </c>
      <c r="AE50" s="3" t="s">
        <v>9</v>
      </c>
      <c r="AF50" s="1">
        <f>SUM(C120)</f>
        <v>0</v>
      </c>
      <c r="AG50" s="1">
        <f>SUM(D120)</f>
        <v>0</v>
      </c>
      <c r="AH50" s="1">
        <f>SUM(E120)</f>
        <v>0</v>
      </c>
      <c r="AI50" s="1">
        <f>SUM(F120)</f>
        <v>0</v>
      </c>
    </row>
    <row r="51" spans="1:35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7">
        <f t="shared" si="13"/>
        <v>0</v>
      </c>
      <c r="AB51" s="2">
        <f t="shared" si="14"/>
        <v>2005</v>
      </c>
      <c r="AC51" s="3" t="s">
        <v>1</v>
      </c>
      <c r="AD51" s="4">
        <v>580</v>
      </c>
      <c r="AE51" s="3" t="s">
        <v>9</v>
      </c>
      <c r="AF51" s="1">
        <f aca="true" t="shared" si="17" ref="AF51:AI54">SUM(C122)</f>
        <v>0</v>
      </c>
      <c r="AG51" s="1">
        <f t="shared" si="17"/>
        <v>0</v>
      </c>
      <c r="AH51" s="1">
        <f t="shared" si="17"/>
        <v>0</v>
      </c>
      <c r="AI51" s="1">
        <f t="shared" si="17"/>
        <v>0</v>
      </c>
    </row>
    <row r="52" spans="1:35" ht="12" customHeight="1">
      <c r="A52" s="1"/>
      <c r="B52" s="1"/>
      <c r="C52" s="31" t="s">
        <v>12</v>
      </c>
      <c r="D52" s="31" t="s">
        <v>13</v>
      </c>
      <c r="E52" s="31" t="s">
        <v>14</v>
      </c>
      <c r="F52" s="31" t="s">
        <v>15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7">
        <f t="shared" si="13"/>
        <v>0</v>
      </c>
      <c r="AB52" s="2">
        <f t="shared" si="14"/>
        <v>2005</v>
      </c>
      <c r="AC52" s="3" t="s">
        <v>1</v>
      </c>
      <c r="AD52" s="4">
        <v>590</v>
      </c>
      <c r="AE52" s="3" t="s">
        <v>9</v>
      </c>
      <c r="AF52" s="1">
        <f t="shared" si="17"/>
        <v>0</v>
      </c>
      <c r="AG52" s="1">
        <f t="shared" si="17"/>
        <v>0</v>
      </c>
      <c r="AH52" s="1">
        <f t="shared" si="17"/>
        <v>0</v>
      </c>
      <c r="AI52" s="1">
        <f t="shared" si="17"/>
        <v>0</v>
      </c>
    </row>
    <row r="53" spans="1:35" ht="12" customHeight="1">
      <c r="A53" s="1"/>
      <c r="B53" s="1"/>
      <c r="C53" s="32">
        <v>1</v>
      </c>
      <c r="D53" s="32">
        <v>2</v>
      </c>
      <c r="E53" s="32">
        <v>3</v>
      </c>
      <c r="F53" s="32">
        <v>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7">
        <f t="shared" si="13"/>
        <v>0</v>
      </c>
      <c r="AB53" s="2">
        <f t="shared" si="14"/>
        <v>2005</v>
      </c>
      <c r="AC53" s="3" t="s">
        <v>1</v>
      </c>
      <c r="AD53" s="4">
        <v>600</v>
      </c>
      <c r="AE53" s="3" t="s">
        <v>9</v>
      </c>
      <c r="AF53" s="1">
        <f t="shared" si="17"/>
        <v>0</v>
      </c>
      <c r="AG53" s="1">
        <f t="shared" si="17"/>
        <v>0</v>
      </c>
      <c r="AH53" s="1">
        <f t="shared" si="17"/>
        <v>0</v>
      </c>
      <c r="AI53" s="1">
        <f t="shared" si="17"/>
        <v>0</v>
      </c>
    </row>
    <row r="54" spans="1:35" ht="12" customHeight="1">
      <c r="A54" s="33" t="s">
        <v>16</v>
      </c>
      <c r="B54" s="34">
        <v>10</v>
      </c>
      <c r="C54" s="35" t="s">
        <v>0</v>
      </c>
      <c r="D54" s="35"/>
      <c r="E54" s="35"/>
      <c r="F54" s="35"/>
      <c r="AA54" s="7">
        <f t="shared" si="13"/>
        <v>0</v>
      </c>
      <c r="AB54" s="2">
        <f t="shared" si="14"/>
        <v>2005</v>
      </c>
      <c r="AC54" s="3" t="s">
        <v>1</v>
      </c>
      <c r="AD54" s="4">
        <v>610</v>
      </c>
      <c r="AE54" s="3" t="s">
        <v>9</v>
      </c>
      <c r="AF54" s="1">
        <f t="shared" si="17"/>
        <v>0</v>
      </c>
      <c r="AG54" s="1">
        <f t="shared" si="17"/>
        <v>0</v>
      </c>
      <c r="AH54" s="1">
        <f t="shared" si="17"/>
        <v>0</v>
      </c>
      <c r="AI54" s="1">
        <f t="shared" si="17"/>
        <v>0</v>
      </c>
    </row>
    <row r="55" spans="1:35" ht="12" customHeight="1">
      <c r="A55" s="36" t="s">
        <v>17</v>
      </c>
      <c r="B55" s="34">
        <v>20</v>
      </c>
      <c r="C55" s="37"/>
      <c r="D55" s="38"/>
      <c r="E55" s="38"/>
      <c r="F55" s="39">
        <f>SUM(C55:E55)</f>
        <v>0</v>
      </c>
      <c r="AA55" s="7">
        <f t="shared" si="13"/>
        <v>0</v>
      </c>
      <c r="AB55" s="2">
        <f t="shared" si="14"/>
        <v>2005</v>
      </c>
      <c r="AC55" s="3" t="s">
        <v>1</v>
      </c>
      <c r="AD55" s="4">
        <v>620</v>
      </c>
      <c r="AE55" s="3" t="s">
        <v>9</v>
      </c>
      <c r="AF55" s="1">
        <f>SUM(C127)</f>
        <v>0</v>
      </c>
      <c r="AG55" s="1">
        <f>SUM(D127)</f>
        <v>0</v>
      </c>
      <c r="AH55" s="1">
        <f>SUM(E127)</f>
        <v>0</v>
      </c>
      <c r="AI55" s="1">
        <f>SUM(F127)</f>
        <v>0</v>
      </c>
    </row>
    <row r="56" spans="1:34" ht="12" customHeight="1">
      <c r="A56" s="36" t="s">
        <v>18</v>
      </c>
      <c r="B56" s="34">
        <v>30</v>
      </c>
      <c r="C56" s="35" t="s">
        <v>0</v>
      </c>
      <c r="D56" s="35"/>
      <c r="E56" s="35"/>
      <c r="F56" s="35"/>
      <c r="AA56" s="7">
        <f t="shared" si="13"/>
        <v>0</v>
      </c>
      <c r="AB56" s="2">
        <f t="shared" si="14"/>
        <v>2005</v>
      </c>
      <c r="AC56" s="3" t="s">
        <v>1</v>
      </c>
      <c r="AD56" s="4">
        <v>700</v>
      </c>
      <c r="AE56" s="3" t="s">
        <v>19</v>
      </c>
      <c r="AF56" s="1">
        <f>SUM(C133)</f>
        <v>0</v>
      </c>
      <c r="AG56" s="1">
        <f>SUM(D133)</f>
        <v>0</v>
      </c>
      <c r="AH56" s="1">
        <f>SUM(E133)</f>
        <v>0</v>
      </c>
    </row>
    <row r="57" spans="1:34" ht="12" customHeight="1">
      <c r="A57" s="36" t="s">
        <v>20</v>
      </c>
      <c r="B57" s="34">
        <v>40</v>
      </c>
      <c r="C57" s="38"/>
      <c r="D57" s="38"/>
      <c r="E57" s="38"/>
      <c r="F57" s="39">
        <f aca="true" t="shared" si="18" ref="F57:F63">SUM(C57:E57)</f>
        <v>0</v>
      </c>
      <c r="AA57" s="7">
        <f t="shared" si="13"/>
        <v>0</v>
      </c>
      <c r="AB57" s="2">
        <f t="shared" si="14"/>
        <v>2005</v>
      </c>
      <c r="AC57" s="3" t="s">
        <v>1</v>
      </c>
      <c r="AD57" s="4">
        <v>730</v>
      </c>
      <c r="AE57" s="3" t="s">
        <v>19</v>
      </c>
      <c r="AF57" s="1">
        <f aca="true" t="shared" si="19" ref="AF57:AH59">SUM(C136)</f>
        <v>0</v>
      </c>
      <c r="AG57" s="1">
        <f t="shared" si="19"/>
        <v>0</v>
      </c>
      <c r="AH57" s="1">
        <f t="shared" si="19"/>
        <v>0</v>
      </c>
    </row>
    <row r="58" spans="1:34" ht="12" customHeight="1">
      <c r="A58" s="36" t="s">
        <v>21</v>
      </c>
      <c r="B58" s="34">
        <v>50</v>
      </c>
      <c r="C58" s="40"/>
      <c r="D58" s="40"/>
      <c r="E58" s="40"/>
      <c r="F58" s="39">
        <f t="shared" si="18"/>
        <v>0</v>
      </c>
      <c r="AA58" s="7">
        <f t="shared" si="13"/>
        <v>0</v>
      </c>
      <c r="AB58" s="2">
        <f t="shared" si="14"/>
        <v>2005</v>
      </c>
      <c r="AC58" s="3" t="s">
        <v>1</v>
      </c>
      <c r="AD58" s="4">
        <v>740</v>
      </c>
      <c r="AE58" s="3" t="s">
        <v>19</v>
      </c>
      <c r="AF58" s="1">
        <f t="shared" si="19"/>
        <v>0</v>
      </c>
      <c r="AG58" s="1">
        <f t="shared" si="19"/>
        <v>0</v>
      </c>
      <c r="AH58" s="1">
        <f t="shared" si="19"/>
        <v>0</v>
      </c>
    </row>
    <row r="59" spans="1:34" ht="12" customHeight="1">
      <c r="A59" s="36" t="s">
        <v>22</v>
      </c>
      <c r="B59" s="34">
        <v>60</v>
      </c>
      <c r="C59" s="40"/>
      <c r="D59" s="40"/>
      <c r="E59" s="40"/>
      <c r="F59" s="39">
        <f t="shared" si="18"/>
        <v>0</v>
      </c>
      <c r="G59" s="1">
        <f>IF($C$59&gt;0,"Line 0060 Column 1 must be a negative value","")</f>
      </c>
      <c r="J59" s="1"/>
      <c r="K59" s="1"/>
      <c r="L59" s="1"/>
      <c r="AA59" s="7">
        <f t="shared" si="13"/>
        <v>0</v>
      </c>
      <c r="AB59" s="2">
        <f t="shared" si="14"/>
        <v>2005</v>
      </c>
      <c r="AC59" s="3" t="s">
        <v>1</v>
      </c>
      <c r="AD59" s="4">
        <v>750</v>
      </c>
      <c r="AE59" s="3" t="s">
        <v>19</v>
      </c>
      <c r="AF59" s="1">
        <f t="shared" si="19"/>
        <v>0</v>
      </c>
      <c r="AG59" s="1">
        <f t="shared" si="19"/>
        <v>0</v>
      </c>
      <c r="AH59" s="1">
        <f t="shared" si="19"/>
        <v>0</v>
      </c>
    </row>
    <row r="60" spans="1:34" ht="12" customHeight="1">
      <c r="A60" s="36" t="s">
        <v>23</v>
      </c>
      <c r="B60" s="34">
        <v>70</v>
      </c>
      <c r="C60" s="40"/>
      <c r="D60" s="40"/>
      <c r="E60" s="40"/>
      <c r="F60" s="39">
        <f t="shared" si="18"/>
        <v>0</v>
      </c>
      <c r="G60" s="1">
        <f>IF($D$59&gt;0,"Line 0060 Column 2 must be a negative value","")</f>
      </c>
      <c r="AA60" s="7">
        <f t="shared" si="13"/>
        <v>0</v>
      </c>
      <c r="AB60" s="2">
        <f t="shared" si="14"/>
        <v>2005</v>
      </c>
      <c r="AC60" s="3" t="s">
        <v>1</v>
      </c>
      <c r="AD60" s="4">
        <v>770</v>
      </c>
      <c r="AE60" s="3" t="s">
        <v>19</v>
      </c>
      <c r="AF60" s="1">
        <f aca="true" t="shared" si="20" ref="AF60:AH65">SUM(C140)</f>
        <v>0</v>
      </c>
      <c r="AG60" s="1">
        <f t="shared" si="20"/>
        <v>0</v>
      </c>
      <c r="AH60" s="1">
        <f t="shared" si="20"/>
        <v>0</v>
      </c>
    </row>
    <row r="61" spans="1:34" ht="12" customHeight="1">
      <c r="A61" s="36" t="s">
        <v>24</v>
      </c>
      <c r="B61" s="34">
        <v>80</v>
      </c>
      <c r="C61" s="40"/>
      <c r="D61" s="40"/>
      <c r="E61" s="40"/>
      <c r="F61" s="39">
        <f t="shared" si="18"/>
        <v>0</v>
      </c>
      <c r="G61" s="1">
        <f>IF($E$59&gt;0,"Line 0060 Column 3 must be a negative value","")</f>
      </c>
      <c r="AA61" s="7">
        <f t="shared" si="13"/>
        <v>0</v>
      </c>
      <c r="AB61" s="2">
        <f t="shared" si="14"/>
        <v>2005</v>
      </c>
      <c r="AC61" s="3" t="s">
        <v>1</v>
      </c>
      <c r="AD61" s="4">
        <v>780</v>
      </c>
      <c r="AE61" s="3" t="s">
        <v>19</v>
      </c>
      <c r="AF61" s="1">
        <f t="shared" si="20"/>
        <v>0</v>
      </c>
      <c r="AG61" s="1">
        <f t="shared" si="20"/>
        <v>0</v>
      </c>
      <c r="AH61" s="1">
        <f t="shared" si="20"/>
        <v>0</v>
      </c>
    </row>
    <row r="62" spans="1:34" ht="12" customHeight="1">
      <c r="A62" s="36" t="s">
        <v>25</v>
      </c>
      <c r="B62" s="34">
        <v>90</v>
      </c>
      <c r="C62" s="40"/>
      <c r="D62" s="40"/>
      <c r="E62" s="40"/>
      <c r="F62" s="39">
        <f t="shared" si="18"/>
        <v>0</v>
      </c>
      <c r="AA62" s="7">
        <f t="shared" si="13"/>
        <v>0</v>
      </c>
      <c r="AB62" s="2">
        <f t="shared" si="14"/>
        <v>2005</v>
      </c>
      <c r="AC62" s="3" t="s">
        <v>1</v>
      </c>
      <c r="AD62" s="4">
        <v>790</v>
      </c>
      <c r="AE62" s="3" t="s">
        <v>19</v>
      </c>
      <c r="AF62" s="1">
        <f t="shared" si="20"/>
        <v>0</v>
      </c>
      <c r="AG62" s="1">
        <f t="shared" si="20"/>
        <v>0</v>
      </c>
      <c r="AH62" s="1">
        <f t="shared" si="20"/>
        <v>0</v>
      </c>
    </row>
    <row r="63" spans="1:34" ht="12" customHeight="1">
      <c r="A63" s="36" t="s">
        <v>26</v>
      </c>
      <c r="B63" s="34">
        <v>100</v>
      </c>
      <c r="C63" s="40"/>
      <c r="D63" s="40"/>
      <c r="E63" s="40"/>
      <c r="F63" s="39">
        <f t="shared" si="18"/>
        <v>0</v>
      </c>
      <c r="G63" s="6">
        <f>IF($F$63&lt;&gt;0,"Please ensure that Line 0100 Column 4 equals the sum of all Line 0320 Column 4 amounts for all excluded functions","")</f>
      </c>
      <c r="H63" s="41"/>
      <c r="I63" s="41"/>
      <c r="J63" s="41"/>
      <c r="AA63" s="7">
        <f t="shared" si="13"/>
        <v>0</v>
      </c>
      <c r="AB63" s="2">
        <f t="shared" si="14"/>
        <v>2005</v>
      </c>
      <c r="AC63" s="3" t="s">
        <v>1</v>
      </c>
      <c r="AD63" s="4">
        <v>800</v>
      </c>
      <c r="AE63" s="3" t="s">
        <v>19</v>
      </c>
      <c r="AF63" s="1">
        <f t="shared" si="20"/>
        <v>0</v>
      </c>
      <c r="AG63" s="1">
        <f t="shared" si="20"/>
        <v>0</v>
      </c>
      <c r="AH63" s="1">
        <f t="shared" si="20"/>
        <v>0</v>
      </c>
    </row>
    <row r="64" spans="1:34" ht="12" customHeight="1">
      <c r="A64" s="36" t="s">
        <v>27</v>
      </c>
      <c r="B64" s="34">
        <v>110</v>
      </c>
      <c r="C64" s="40"/>
      <c r="D64" s="40"/>
      <c r="E64" s="40"/>
      <c r="F64" s="42"/>
      <c r="AA64" s="7">
        <f t="shared" si="13"/>
        <v>0</v>
      </c>
      <c r="AB64" s="2">
        <f t="shared" si="14"/>
        <v>2005</v>
      </c>
      <c r="AC64" s="3" t="s">
        <v>1</v>
      </c>
      <c r="AD64" s="4">
        <v>810</v>
      </c>
      <c r="AE64" s="3" t="s">
        <v>19</v>
      </c>
      <c r="AF64" s="1">
        <f t="shared" si="20"/>
        <v>0</v>
      </c>
      <c r="AG64" s="1">
        <f t="shared" si="20"/>
        <v>0</v>
      </c>
      <c r="AH64" s="1">
        <f t="shared" si="20"/>
        <v>0</v>
      </c>
    </row>
    <row r="65" spans="1:34" ht="12" customHeight="1">
      <c r="A65" s="36" t="s">
        <v>28</v>
      </c>
      <c r="B65" s="34">
        <v>120</v>
      </c>
      <c r="C65" s="40"/>
      <c r="D65" s="40"/>
      <c r="E65" s="40"/>
      <c r="F65" s="43">
        <f>SUM(C65:E65)</f>
        <v>0</v>
      </c>
      <c r="AA65" s="7">
        <f t="shared" si="13"/>
        <v>0</v>
      </c>
      <c r="AB65" s="2">
        <f t="shared" si="14"/>
        <v>2005</v>
      </c>
      <c r="AC65" s="3" t="s">
        <v>1</v>
      </c>
      <c r="AD65" s="4">
        <v>820</v>
      </c>
      <c r="AE65" s="3" t="s">
        <v>19</v>
      </c>
      <c r="AF65" s="1">
        <f t="shared" si="20"/>
        <v>0</v>
      </c>
      <c r="AG65" s="1">
        <f t="shared" si="20"/>
        <v>0</v>
      </c>
      <c r="AH65" s="1">
        <f t="shared" si="20"/>
        <v>0</v>
      </c>
    </row>
    <row r="66" spans="1:34" ht="12" customHeight="1">
      <c r="A66" s="36" t="s">
        <v>29</v>
      </c>
      <c r="B66" s="34">
        <v>130</v>
      </c>
      <c r="C66" s="35" t="s">
        <v>0</v>
      </c>
      <c r="D66" s="35"/>
      <c r="E66" s="35"/>
      <c r="F66" s="35"/>
      <c r="AA66" s="7">
        <f t="shared" si="13"/>
        <v>0</v>
      </c>
      <c r="AB66" s="2">
        <f t="shared" si="14"/>
        <v>2005</v>
      </c>
      <c r="AC66" s="3" t="s">
        <v>1</v>
      </c>
      <c r="AD66" s="4">
        <v>840</v>
      </c>
      <c r="AE66" s="3" t="s">
        <v>19</v>
      </c>
      <c r="AF66" s="1">
        <f aca="true" t="shared" si="21" ref="AF66:AH71">SUM(C147)</f>
        <v>0</v>
      </c>
      <c r="AG66" s="1">
        <f t="shared" si="21"/>
        <v>0</v>
      </c>
      <c r="AH66" s="1">
        <f t="shared" si="21"/>
        <v>0</v>
      </c>
    </row>
    <row r="67" spans="1:34" ht="12" customHeight="1">
      <c r="A67" s="36" t="s">
        <v>30</v>
      </c>
      <c r="B67" s="34">
        <v>140</v>
      </c>
      <c r="C67" s="38"/>
      <c r="D67" s="38"/>
      <c r="E67" s="38"/>
      <c r="F67" s="39">
        <f>SUM(C67:E67)</f>
        <v>0</v>
      </c>
      <c r="AA67" s="7">
        <f t="shared" si="13"/>
        <v>0</v>
      </c>
      <c r="AB67" s="2">
        <f t="shared" si="14"/>
        <v>2005</v>
      </c>
      <c r="AC67" s="3" t="s">
        <v>1</v>
      </c>
      <c r="AD67" s="4">
        <v>850</v>
      </c>
      <c r="AE67" s="3" t="s">
        <v>19</v>
      </c>
      <c r="AF67" s="1">
        <f t="shared" si="21"/>
        <v>0</v>
      </c>
      <c r="AG67" s="1">
        <f t="shared" si="21"/>
        <v>0</v>
      </c>
      <c r="AH67" s="1">
        <f t="shared" si="21"/>
        <v>0</v>
      </c>
    </row>
    <row r="68" spans="1:34" ht="12" customHeight="1">
      <c r="A68" s="36" t="s">
        <v>31</v>
      </c>
      <c r="B68" s="34">
        <v>150</v>
      </c>
      <c r="C68" s="40"/>
      <c r="D68" s="40"/>
      <c r="E68" s="40"/>
      <c r="F68" s="39">
        <f>SUM(C68:E68)</f>
        <v>0</v>
      </c>
      <c r="AA68" s="7">
        <f t="shared" si="13"/>
        <v>0</v>
      </c>
      <c r="AB68" s="2">
        <f t="shared" si="14"/>
        <v>2005</v>
      </c>
      <c r="AC68" s="3" t="s">
        <v>1</v>
      </c>
      <c r="AD68" s="4">
        <v>860</v>
      </c>
      <c r="AE68" s="3" t="s">
        <v>19</v>
      </c>
      <c r="AF68" s="1">
        <f t="shared" si="21"/>
        <v>0</v>
      </c>
      <c r="AG68" s="1">
        <f t="shared" si="21"/>
        <v>0</v>
      </c>
      <c r="AH68" s="1">
        <f t="shared" si="21"/>
        <v>0</v>
      </c>
    </row>
    <row r="69" spans="1:34" ht="12" customHeight="1">
      <c r="A69" s="36" t="s">
        <v>32</v>
      </c>
      <c r="B69" s="34">
        <v>160</v>
      </c>
      <c r="C69" s="40"/>
      <c r="D69" s="40"/>
      <c r="E69" s="40"/>
      <c r="F69" s="39">
        <f>SUM(C69:E69)</f>
        <v>0</v>
      </c>
      <c r="AA69" s="7">
        <f aca="true" t="shared" si="22" ref="AA69:AA100">($AA$1)</f>
        <v>0</v>
      </c>
      <c r="AB69" s="2">
        <f aca="true" t="shared" si="23" ref="AB69:AB100">($E$17)</f>
        <v>2005</v>
      </c>
      <c r="AC69" s="3" t="s">
        <v>1</v>
      </c>
      <c r="AD69" s="4">
        <v>870</v>
      </c>
      <c r="AE69" s="3" t="s">
        <v>19</v>
      </c>
      <c r="AF69" s="1">
        <f t="shared" si="21"/>
        <v>0</v>
      </c>
      <c r="AG69" s="1">
        <f t="shared" si="21"/>
        <v>0</v>
      </c>
      <c r="AH69" s="1">
        <f t="shared" si="21"/>
        <v>0</v>
      </c>
    </row>
    <row r="70" spans="1:34" ht="12" customHeight="1">
      <c r="A70" s="36" t="s">
        <v>33</v>
      </c>
      <c r="B70" s="34">
        <v>170</v>
      </c>
      <c r="C70" s="35"/>
      <c r="D70" s="35"/>
      <c r="E70" s="35"/>
      <c r="F70" s="35"/>
      <c r="AA70" s="7">
        <f t="shared" si="22"/>
        <v>0</v>
      </c>
      <c r="AB70" s="2">
        <f t="shared" si="23"/>
        <v>2005</v>
      </c>
      <c r="AC70" s="3" t="s">
        <v>1</v>
      </c>
      <c r="AD70" s="4">
        <v>880</v>
      </c>
      <c r="AE70" s="3" t="s">
        <v>19</v>
      </c>
      <c r="AF70" s="1">
        <f t="shared" si="21"/>
        <v>0</v>
      </c>
      <c r="AG70" s="1">
        <f t="shared" si="21"/>
        <v>0</v>
      </c>
      <c r="AH70" s="1">
        <f t="shared" si="21"/>
        <v>0</v>
      </c>
    </row>
    <row r="71" spans="1:34" ht="12" customHeight="1">
      <c r="A71" s="36" t="s">
        <v>34</v>
      </c>
      <c r="B71" s="34">
        <v>180</v>
      </c>
      <c r="C71" s="38"/>
      <c r="D71" s="38"/>
      <c r="E71" s="38"/>
      <c r="F71" s="39">
        <f aca="true" t="shared" si="24" ref="F71:F77">SUM(C71:E71)</f>
        <v>0</v>
      </c>
      <c r="AA71" s="7">
        <f t="shared" si="22"/>
        <v>0</v>
      </c>
      <c r="AB71" s="2">
        <f t="shared" si="23"/>
        <v>2005</v>
      </c>
      <c r="AC71" s="3" t="s">
        <v>1</v>
      </c>
      <c r="AD71" s="4">
        <v>890</v>
      </c>
      <c r="AE71" s="3" t="s">
        <v>19</v>
      </c>
      <c r="AF71" s="1">
        <f t="shared" si="21"/>
        <v>0</v>
      </c>
      <c r="AG71" s="1">
        <f t="shared" si="21"/>
        <v>0</v>
      </c>
      <c r="AH71" s="1">
        <f t="shared" si="21"/>
        <v>0</v>
      </c>
    </row>
    <row r="72" spans="1:34" ht="12" customHeight="1">
      <c r="A72" s="36" t="s">
        <v>35</v>
      </c>
      <c r="B72" s="34">
        <v>190</v>
      </c>
      <c r="C72" s="38"/>
      <c r="D72" s="38"/>
      <c r="E72" s="38"/>
      <c r="F72" s="39">
        <f t="shared" si="24"/>
        <v>0</v>
      </c>
      <c r="AA72" s="7">
        <f t="shared" si="22"/>
        <v>0</v>
      </c>
      <c r="AB72" s="2">
        <f t="shared" si="23"/>
        <v>2005</v>
      </c>
      <c r="AC72" s="3" t="s">
        <v>1</v>
      </c>
      <c r="AD72" s="4">
        <v>910</v>
      </c>
      <c r="AE72" s="3" t="s">
        <v>19</v>
      </c>
      <c r="AF72" s="1">
        <f aca="true" t="shared" si="25" ref="AF72:AH75">SUM(C154)</f>
        <v>0</v>
      </c>
      <c r="AG72" s="1">
        <f t="shared" si="25"/>
        <v>0</v>
      </c>
      <c r="AH72" s="1">
        <f t="shared" si="25"/>
        <v>0</v>
      </c>
    </row>
    <row r="73" spans="1:34" ht="12" customHeight="1">
      <c r="A73" s="36" t="s">
        <v>36</v>
      </c>
      <c r="B73" s="34">
        <v>200</v>
      </c>
      <c r="C73" s="38"/>
      <c r="D73" s="38"/>
      <c r="E73" s="38"/>
      <c r="F73" s="39">
        <f t="shared" si="24"/>
        <v>0</v>
      </c>
      <c r="AA73" s="7">
        <f t="shared" si="22"/>
        <v>0</v>
      </c>
      <c r="AB73" s="2">
        <f t="shared" si="23"/>
        <v>2005</v>
      </c>
      <c r="AC73" s="3" t="s">
        <v>1</v>
      </c>
      <c r="AD73" s="4">
        <v>920</v>
      </c>
      <c r="AE73" s="3" t="s">
        <v>19</v>
      </c>
      <c r="AF73" s="1">
        <f t="shared" si="25"/>
        <v>0</v>
      </c>
      <c r="AG73" s="1">
        <f t="shared" si="25"/>
        <v>0</v>
      </c>
      <c r="AH73" s="1">
        <f t="shared" si="25"/>
        <v>0</v>
      </c>
    </row>
    <row r="74" spans="1:34" ht="12" customHeight="1">
      <c r="A74" s="36" t="s">
        <v>31</v>
      </c>
      <c r="B74" s="34">
        <v>210</v>
      </c>
      <c r="C74" s="38"/>
      <c r="D74" s="38"/>
      <c r="E74" s="38"/>
      <c r="F74" s="39">
        <f t="shared" si="24"/>
        <v>0</v>
      </c>
      <c r="AA74" s="7">
        <f t="shared" si="22"/>
        <v>0</v>
      </c>
      <c r="AB74" s="2">
        <f t="shared" si="23"/>
        <v>2005</v>
      </c>
      <c r="AC74" s="3" t="s">
        <v>1</v>
      </c>
      <c r="AD74" s="4">
        <v>930</v>
      </c>
      <c r="AE74" s="3" t="s">
        <v>19</v>
      </c>
      <c r="AF74" s="1">
        <f t="shared" si="25"/>
        <v>0</v>
      </c>
      <c r="AG74" s="1">
        <f t="shared" si="25"/>
        <v>0</v>
      </c>
      <c r="AH74" s="1">
        <f t="shared" si="25"/>
        <v>0</v>
      </c>
    </row>
    <row r="75" spans="1:34" ht="12" customHeight="1">
      <c r="A75" s="36" t="s">
        <v>37</v>
      </c>
      <c r="B75" s="34">
        <v>220</v>
      </c>
      <c r="C75" s="44"/>
      <c r="D75" s="39">
        <f>($F$420)</f>
        <v>0</v>
      </c>
      <c r="E75" s="44"/>
      <c r="F75" s="39">
        <f t="shared" si="24"/>
        <v>0</v>
      </c>
      <c r="AA75" s="7">
        <f t="shared" si="22"/>
        <v>0</v>
      </c>
      <c r="AB75" s="2">
        <f t="shared" si="23"/>
        <v>2005</v>
      </c>
      <c r="AC75" s="3" t="s">
        <v>1</v>
      </c>
      <c r="AD75" s="4">
        <v>940</v>
      </c>
      <c r="AE75" s="3" t="s">
        <v>19</v>
      </c>
      <c r="AF75" s="1">
        <f t="shared" si="25"/>
        <v>0</v>
      </c>
      <c r="AG75" s="1">
        <f t="shared" si="25"/>
        <v>0</v>
      </c>
      <c r="AH75" s="1">
        <f t="shared" si="25"/>
        <v>0</v>
      </c>
    </row>
    <row r="76" spans="1:34" ht="12" customHeight="1">
      <c r="A76" s="36" t="s">
        <v>38</v>
      </c>
      <c r="B76" s="34">
        <v>230</v>
      </c>
      <c r="C76" s="38"/>
      <c r="D76" s="38"/>
      <c r="E76" s="38"/>
      <c r="F76" s="39">
        <f t="shared" si="24"/>
        <v>0</v>
      </c>
      <c r="AA76" s="7">
        <f t="shared" si="22"/>
        <v>0</v>
      </c>
      <c r="AB76" s="2">
        <f t="shared" si="23"/>
        <v>2005</v>
      </c>
      <c r="AC76" s="3" t="s">
        <v>1</v>
      </c>
      <c r="AD76" s="4">
        <v>960</v>
      </c>
      <c r="AE76" s="3" t="s">
        <v>19</v>
      </c>
      <c r="AF76" s="1">
        <f aca="true" t="shared" si="26" ref="AF76:AH79">SUM(C159)</f>
        <v>0</v>
      </c>
      <c r="AG76" s="1">
        <f t="shared" si="26"/>
        <v>0</v>
      </c>
      <c r="AH76" s="1">
        <f t="shared" si="26"/>
        <v>0</v>
      </c>
    </row>
    <row r="77" spans="1:34" ht="12" customHeight="1">
      <c r="A77" s="36" t="s">
        <v>39</v>
      </c>
      <c r="B77" s="34">
        <v>240</v>
      </c>
      <c r="C77" s="38"/>
      <c r="D77" s="38"/>
      <c r="E77" s="38"/>
      <c r="F77" s="39">
        <f t="shared" si="24"/>
        <v>0</v>
      </c>
      <c r="AA77" s="7">
        <f t="shared" si="22"/>
        <v>0</v>
      </c>
      <c r="AB77" s="2">
        <f t="shared" si="23"/>
        <v>2005</v>
      </c>
      <c r="AC77" s="3" t="s">
        <v>1</v>
      </c>
      <c r="AD77" s="4">
        <v>970</v>
      </c>
      <c r="AE77" s="3" t="s">
        <v>19</v>
      </c>
      <c r="AF77" s="1">
        <f t="shared" si="26"/>
        <v>0</v>
      </c>
      <c r="AG77" s="1">
        <f t="shared" si="26"/>
        <v>0</v>
      </c>
      <c r="AH77" s="1">
        <f t="shared" si="26"/>
        <v>0</v>
      </c>
    </row>
    <row r="78" spans="1:34" ht="12" customHeight="1">
      <c r="A78" s="36"/>
      <c r="B78" s="34"/>
      <c r="C78" s="35" t="s">
        <v>0</v>
      </c>
      <c r="D78" s="35"/>
      <c r="E78" s="35"/>
      <c r="F78" s="35"/>
      <c r="AA78" s="7">
        <f t="shared" si="22"/>
        <v>0</v>
      </c>
      <c r="AB78" s="2">
        <f t="shared" si="23"/>
        <v>2005</v>
      </c>
      <c r="AC78" s="3" t="s">
        <v>1</v>
      </c>
      <c r="AD78" s="4">
        <v>980</v>
      </c>
      <c r="AE78" s="3" t="s">
        <v>19</v>
      </c>
      <c r="AF78" s="1">
        <f t="shared" si="26"/>
        <v>0</v>
      </c>
      <c r="AG78" s="1">
        <f t="shared" si="26"/>
        <v>0</v>
      </c>
      <c r="AH78" s="1">
        <f t="shared" si="26"/>
        <v>0</v>
      </c>
    </row>
    <row r="79" spans="1:34" ht="12" customHeight="1">
      <c r="A79" s="45"/>
      <c r="B79" s="46">
        <v>250</v>
      </c>
      <c r="C79" s="39">
        <f>SUM(C55:C77)</f>
        <v>0</v>
      </c>
      <c r="D79" s="39">
        <f>SUM(D55:D77)</f>
        <v>0</v>
      </c>
      <c r="E79" s="39">
        <f>SUM(E55:E77)</f>
        <v>0</v>
      </c>
      <c r="F79" s="35"/>
      <c r="AA79" s="7">
        <f t="shared" si="22"/>
        <v>0</v>
      </c>
      <c r="AB79" s="2">
        <f t="shared" si="23"/>
        <v>2005</v>
      </c>
      <c r="AC79" s="3" t="s">
        <v>1</v>
      </c>
      <c r="AD79" s="4">
        <v>990</v>
      </c>
      <c r="AE79" s="3" t="s">
        <v>19</v>
      </c>
      <c r="AF79" s="1">
        <f t="shared" si="26"/>
        <v>0</v>
      </c>
      <c r="AG79" s="1">
        <f t="shared" si="26"/>
        <v>0</v>
      </c>
      <c r="AH79" s="1">
        <f t="shared" si="26"/>
        <v>0</v>
      </c>
    </row>
    <row r="80" spans="1:34" ht="18" customHeight="1">
      <c r="A80" s="47" t="s">
        <v>40</v>
      </c>
      <c r="B80" s="46">
        <v>260</v>
      </c>
      <c r="C80" s="35"/>
      <c r="D80" s="35"/>
      <c r="E80" s="35"/>
      <c r="F80" s="39">
        <f>SUM(F55:F77)</f>
        <v>0</v>
      </c>
      <c r="AA80" s="7">
        <f t="shared" si="22"/>
        <v>0</v>
      </c>
      <c r="AB80" s="2">
        <f t="shared" si="23"/>
        <v>2005</v>
      </c>
      <c r="AC80" s="3" t="s">
        <v>1</v>
      </c>
      <c r="AD80" s="4">
        <v>1010</v>
      </c>
      <c r="AE80" s="3" t="s">
        <v>19</v>
      </c>
      <c r="AF80" s="1">
        <f aca="true" t="shared" si="27" ref="AF80:AH85">SUM(C164)</f>
        <v>0</v>
      </c>
      <c r="AG80" s="1">
        <f t="shared" si="27"/>
        <v>0</v>
      </c>
      <c r="AH80" s="1">
        <f t="shared" si="27"/>
        <v>0</v>
      </c>
    </row>
    <row r="81" spans="1:34" ht="18" customHeight="1">
      <c r="A81" s="36"/>
      <c r="B81" s="34"/>
      <c r="C81" s="48"/>
      <c r="D81" s="48"/>
      <c r="E81" s="48"/>
      <c r="F81" s="48"/>
      <c r="AA81" s="7">
        <f t="shared" si="22"/>
        <v>0</v>
      </c>
      <c r="AB81" s="2">
        <f t="shared" si="23"/>
        <v>2005</v>
      </c>
      <c r="AC81" s="3" t="s">
        <v>1</v>
      </c>
      <c r="AD81" s="4">
        <v>1020</v>
      </c>
      <c r="AE81" s="3" t="s">
        <v>19</v>
      </c>
      <c r="AF81" s="1">
        <f t="shared" si="27"/>
        <v>0</v>
      </c>
      <c r="AG81" s="1">
        <f t="shared" si="27"/>
        <v>0</v>
      </c>
      <c r="AH81" s="1">
        <f t="shared" si="27"/>
        <v>0</v>
      </c>
    </row>
    <row r="82" spans="1:34" ht="12" customHeight="1">
      <c r="A82" s="33" t="s">
        <v>41</v>
      </c>
      <c r="B82" s="34">
        <v>270</v>
      </c>
      <c r="C82" s="35" t="s">
        <v>0</v>
      </c>
      <c r="D82" s="35"/>
      <c r="E82" s="35"/>
      <c r="F82" s="35"/>
      <c r="AA82" s="7">
        <f t="shared" si="22"/>
        <v>0</v>
      </c>
      <c r="AB82" s="2">
        <f t="shared" si="23"/>
        <v>2005</v>
      </c>
      <c r="AC82" s="3" t="s">
        <v>1</v>
      </c>
      <c r="AD82" s="4">
        <v>1030</v>
      </c>
      <c r="AE82" s="3" t="s">
        <v>19</v>
      </c>
      <c r="AF82" s="1">
        <f t="shared" si="27"/>
        <v>0</v>
      </c>
      <c r="AG82" s="1">
        <f t="shared" si="27"/>
        <v>0</v>
      </c>
      <c r="AH82" s="1">
        <f t="shared" si="27"/>
        <v>0</v>
      </c>
    </row>
    <row r="83" spans="1:34" ht="12" customHeight="1">
      <c r="A83" s="36" t="s">
        <v>42</v>
      </c>
      <c r="B83" s="34">
        <v>280</v>
      </c>
      <c r="C83" s="38"/>
      <c r="D83" s="38"/>
      <c r="E83" s="38"/>
      <c r="F83" s="39">
        <f>SUM(C83:E83)</f>
        <v>0</v>
      </c>
      <c r="AA83" s="7">
        <f t="shared" si="22"/>
        <v>0</v>
      </c>
      <c r="AB83" s="2">
        <f t="shared" si="23"/>
        <v>2005</v>
      </c>
      <c r="AC83" s="3" t="s">
        <v>1</v>
      </c>
      <c r="AD83" s="4">
        <v>1040</v>
      </c>
      <c r="AE83" s="3" t="s">
        <v>19</v>
      </c>
      <c r="AF83" s="1">
        <f t="shared" si="27"/>
        <v>0</v>
      </c>
      <c r="AG83" s="1">
        <f t="shared" si="27"/>
        <v>0</v>
      </c>
      <c r="AH83" s="1">
        <f t="shared" si="27"/>
        <v>0</v>
      </c>
    </row>
    <row r="84" spans="1:34" ht="12" customHeight="1">
      <c r="A84" s="36" t="s">
        <v>43</v>
      </c>
      <c r="B84" s="34">
        <v>290</v>
      </c>
      <c r="C84" s="38"/>
      <c r="D84" s="38"/>
      <c r="E84" s="38"/>
      <c r="F84" s="39">
        <f>SUM(C84:E84)</f>
        <v>0</v>
      </c>
      <c r="AA84" s="7">
        <f t="shared" si="22"/>
        <v>0</v>
      </c>
      <c r="AB84" s="2">
        <f t="shared" si="23"/>
        <v>2005</v>
      </c>
      <c r="AC84" s="3" t="s">
        <v>1</v>
      </c>
      <c r="AD84" s="4">
        <v>1050</v>
      </c>
      <c r="AE84" s="3" t="s">
        <v>19</v>
      </c>
      <c r="AF84" s="1">
        <f t="shared" si="27"/>
        <v>0</v>
      </c>
      <c r="AG84" s="1">
        <f t="shared" si="27"/>
        <v>0</v>
      </c>
      <c r="AH84" s="1">
        <f t="shared" si="27"/>
        <v>0</v>
      </c>
    </row>
    <row r="85" spans="1:34" ht="12" customHeight="1">
      <c r="A85" s="36" t="s">
        <v>44</v>
      </c>
      <c r="B85" s="34">
        <v>300</v>
      </c>
      <c r="C85" s="38"/>
      <c r="D85" s="38"/>
      <c r="E85" s="38"/>
      <c r="F85" s="39">
        <f>SUM(C85:E85)</f>
        <v>0</v>
      </c>
      <c r="AA85" s="7">
        <f t="shared" si="22"/>
        <v>0</v>
      </c>
      <c r="AB85" s="2">
        <f t="shared" si="23"/>
        <v>2005</v>
      </c>
      <c r="AC85" s="3" t="s">
        <v>1</v>
      </c>
      <c r="AD85" s="4">
        <v>1060</v>
      </c>
      <c r="AE85" s="3" t="s">
        <v>19</v>
      </c>
      <c r="AF85" s="1">
        <f t="shared" si="27"/>
        <v>0</v>
      </c>
      <c r="AG85" s="1">
        <f t="shared" si="27"/>
        <v>0</v>
      </c>
      <c r="AH85" s="1">
        <f t="shared" si="27"/>
        <v>0</v>
      </c>
    </row>
    <row r="86" spans="1:34" ht="12" customHeight="1">
      <c r="A86" s="36" t="s">
        <v>45</v>
      </c>
      <c r="B86" s="34">
        <v>310</v>
      </c>
      <c r="C86" s="38"/>
      <c r="D86" s="38"/>
      <c r="E86" s="38"/>
      <c r="F86" s="39">
        <f>SUM(C86:E86)</f>
        <v>0</v>
      </c>
      <c r="AA86" s="7">
        <f t="shared" si="22"/>
        <v>0</v>
      </c>
      <c r="AB86" s="2">
        <f t="shared" si="23"/>
        <v>2005</v>
      </c>
      <c r="AC86" s="3" t="s">
        <v>1</v>
      </c>
      <c r="AD86" s="4">
        <v>1080</v>
      </c>
      <c r="AE86" s="3" t="s">
        <v>19</v>
      </c>
      <c r="AF86" s="1">
        <f aca="true" t="shared" si="28" ref="AF86:AH90">SUM(C171)</f>
        <v>0</v>
      </c>
      <c r="AG86" s="1">
        <f t="shared" si="28"/>
        <v>0</v>
      </c>
      <c r="AH86" s="1">
        <f t="shared" si="28"/>
        <v>0</v>
      </c>
    </row>
    <row r="87" spans="1:34" ht="12" customHeight="1">
      <c r="A87" s="36" t="s">
        <v>46</v>
      </c>
      <c r="B87" s="34">
        <v>320</v>
      </c>
      <c r="C87" s="38"/>
      <c r="D87" s="38"/>
      <c r="E87" s="38"/>
      <c r="F87" s="39">
        <f>SUM(C87:E87)</f>
        <v>0</v>
      </c>
      <c r="G87" s="6">
        <f>IF($F$87&lt;&gt;0,"Please ensure that Line 0320 Column 4 equals the sum of all Line 0100 Column 4 amounts for all excluded functions","")</f>
      </c>
      <c r="AA87" s="7">
        <f t="shared" si="22"/>
        <v>0</v>
      </c>
      <c r="AB87" s="2">
        <f t="shared" si="23"/>
        <v>2005</v>
      </c>
      <c r="AC87" s="3" t="s">
        <v>1</v>
      </c>
      <c r="AD87" s="4">
        <v>1090</v>
      </c>
      <c r="AE87" s="3" t="s">
        <v>19</v>
      </c>
      <c r="AF87" s="1">
        <f t="shared" si="28"/>
        <v>0</v>
      </c>
      <c r="AG87" s="1">
        <f t="shared" si="28"/>
        <v>0</v>
      </c>
      <c r="AH87" s="1">
        <f t="shared" si="28"/>
        <v>0</v>
      </c>
    </row>
    <row r="88" spans="1:34" ht="12" customHeight="1">
      <c r="A88" s="36" t="s">
        <v>47</v>
      </c>
      <c r="B88" s="34">
        <v>330</v>
      </c>
      <c r="C88" s="38"/>
      <c r="D88" s="38"/>
      <c r="E88" s="38"/>
      <c r="F88" s="44"/>
      <c r="G88" s="6">
        <f>IF(($C$64+$D$64+$E$64-$C$88-$D$88-$E$88)&lt;&gt;0,"Total of Lines  0110 and 0330 should balance to zero","")</f>
      </c>
      <c r="AA88" s="7">
        <f t="shared" si="22"/>
        <v>0</v>
      </c>
      <c r="AB88" s="2">
        <f t="shared" si="23"/>
        <v>2005</v>
      </c>
      <c r="AC88" s="3" t="s">
        <v>1</v>
      </c>
      <c r="AD88" s="4">
        <v>1100</v>
      </c>
      <c r="AE88" s="3" t="s">
        <v>19</v>
      </c>
      <c r="AF88" s="1">
        <f t="shared" si="28"/>
        <v>0</v>
      </c>
      <c r="AG88" s="1">
        <f t="shared" si="28"/>
        <v>0</v>
      </c>
      <c r="AH88" s="1">
        <f t="shared" si="28"/>
        <v>0</v>
      </c>
    </row>
    <row r="89" spans="1:34" ht="12" customHeight="1">
      <c r="A89" s="36" t="s">
        <v>48</v>
      </c>
      <c r="B89" s="34">
        <v>340</v>
      </c>
      <c r="C89" s="38"/>
      <c r="D89" s="38"/>
      <c r="E89" s="38"/>
      <c r="F89" s="39">
        <f>SUM(C89:E89)</f>
        <v>0</v>
      </c>
      <c r="AA89" s="7">
        <f t="shared" si="22"/>
        <v>0</v>
      </c>
      <c r="AB89" s="2">
        <f t="shared" si="23"/>
        <v>2005</v>
      </c>
      <c r="AC89" s="3" t="s">
        <v>1</v>
      </c>
      <c r="AD89" s="4">
        <v>1110</v>
      </c>
      <c r="AE89" s="3" t="s">
        <v>19</v>
      </c>
      <c r="AF89" s="1">
        <f t="shared" si="28"/>
        <v>0</v>
      </c>
      <c r="AG89" s="1">
        <f t="shared" si="28"/>
        <v>0</v>
      </c>
      <c r="AH89" s="1">
        <f t="shared" si="28"/>
        <v>0</v>
      </c>
    </row>
    <row r="90" spans="1:34" ht="12" customHeight="1">
      <c r="A90" s="36" t="s">
        <v>49</v>
      </c>
      <c r="B90" s="34">
        <v>350</v>
      </c>
      <c r="C90" s="38"/>
      <c r="D90" s="38"/>
      <c r="E90" s="44"/>
      <c r="F90" s="39">
        <f>SUM(C90:E90)</f>
        <v>0</v>
      </c>
      <c r="G90" s="6">
        <f>IF($C$90&lt;&gt;$C$432,"Line 0350 Column 1 must equal Line 3450 Column 1","")</f>
      </c>
      <c r="AA90" s="7">
        <f t="shared" si="22"/>
        <v>0</v>
      </c>
      <c r="AB90" s="2">
        <f t="shared" si="23"/>
        <v>2005</v>
      </c>
      <c r="AC90" s="3" t="s">
        <v>1</v>
      </c>
      <c r="AD90" s="4">
        <v>1120</v>
      </c>
      <c r="AE90" s="3" t="s">
        <v>19</v>
      </c>
      <c r="AF90" s="1">
        <f t="shared" si="28"/>
        <v>0</v>
      </c>
      <c r="AG90" s="1">
        <f t="shared" si="28"/>
        <v>0</v>
      </c>
      <c r="AH90" s="1">
        <f t="shared" si="28"/>
        <v>0</v>
      </c>
    </row>
    <row r="91" spans="1:34" ht="12" customHeight="1">
      <c r="A91" s="36" t="s">
        <v>50</v>
      </c>
      <c r="B91" s="34">
        <v>360</v>
      </c>
      <c r="C91" s="38"/>
      <c r="D91" s="38"/>
      <c r="E91" s="38"/>
      <c r="F91" s="39">
        <f>SUM(C91:E91)</f>
        <v>0</v>
      </c>
      <c r="G91" s="6">
        <f>IF($D$90&lt;&gt;$D$432,"Line 0350 Column 2 must equal Line 3450 Column 2","")</f>
      </c>
      <c r="AA91" s="7">
        <f t="shared" si="22"/>
        <v>0</v>
      </c>
      <c r="AB91" s="2">
        <f t="shared" si="23"/>
        <v>2005</v>
      </c>
      <c r="AC91" s="3" t="s">
        <v>1</v>
      </c>
      <c r="AD91" s="4">
        <v>1130</v>
      </c>
      <c r="AE91" s="3" t="s">
        <v>19</v>
      </c>
      <c r="AF91" s="1">
        <f>SUM(C177)</f>
        <v>0</v>
      </c>
      <c r="AG91" s="1">
        <f>SUM(D177)</f>
        <v>0</v>
      </c>
      <c r="AH91" s="1">
        <f>SUM(E177)</f>
        <v>0</v>
      </c>
    </row>
    <row r="92" spans="1:34" ht="12" customHeight="1">
      <c r="A92" s="36" t="s">
        <v>51</v>
      </c>
      <c r="B92" s="34">
        <v>370</v>
      </c>
      <c r="C92" s="38"/>
      <c r="D92" s="38"/>
      <c r="E92" s="38"/>
      <c r="F92" s="39">
        <f>SUM(C92:E92)</f>
        <v>0</v>
      </c>
      <c r="AA92" s="7">
        <f t="shared" si="22"/>
        <v>0</v>
      </c>
      <c r="AB92" s="2">
        <f t="shared" si="23"/>
        <v>2005</v>
      </c>
      <c r="AC92" s="3" t="s">
        <v>1</v>
      </c>
      <c r="AD92" s="4">
        <v>1140</v>
      </c>
      <c r="AE92" s="3" t="s">
        <v>19</v>
      </c>
      <c r="AF92" s="1">
        <f>SUM(C179)</f>
        <v>0</v>
      </c>
      <c r="AG92" s="1">
        <f>SUM(D179)</f>
        <v>0</v>
      </c>
      <c r="AH92" s="1">
        <f>SUM(E179)</f>
        <v>0</v>
      </c>
    </row>
    <row r="93" spans="1:34" ht="12" customHeight="1">
      <c r="A93" s="36"/>
      <c r="B93" s="34"/>
      <c r="C93" s="35" t="s">
        <v>0</v>
      </c>
      <c r="D93" s="35"/>
      <c r="E93" s="35"/>
      <c r="F93" s="35"/>
      <c r="AA93" s="7">
        <f t="shared" si="22"/>
        <v>0</v>
      </c>
      <c r="AB93" s="2">
        <f t="shared" si="23"/>
        <v>2005</v>
      </c>
      <c r="AC93" s="3" t="s">
        <v>1</v>
      </c>
      <c r="AD93" s="4">
        <v>1170</v>
      </c>
      <c r="AE93" s="3" t="s">
        <v>19</v>
      </c>
      <c r="AF93" s="1">
        <f aca="true" t="shared" si="29" ref="AF93:AH95">SUM(C187)</f>
        <v>0</v>
      </c>
      <c r="AG93" s="1">
        <f t="shared" si="29"/>
        <v>0</v>
      </c>
      <c r="AH93" s="1">
        <f t="shared" si="29"/>
        <v>0</v>
      </c>
    </row>
    <row r="94" spans="1:34" ht="12" customHeight="1">
      <c r="A94" s="45"/>
      <c r="B94" s="46">
        <v>380</v>
      </c>
      <c r="C94" s="39">
        <f>SUM(C83:C92)</f>
        <v>0</v>
      </c>
      <c r="D94" s="39">
        <f>SUM(D83:D92)</f>
        <v>0</v>
      </c>
      <c r="E94" s="39">
        <f>SUM(E83:E92)</f>
        <v>0</v>
      </c>
      <c r="F94" s="35"/>
      <c r="AA94" s="7">
        <f t="shared" si="22"/>
        <v>0</v>
      </c>
      <c r="AB94" s="2">
        <f t="shared" si="23"/>
        <v>2005</v>
      </c>
      <c r="AC94" s="3" t="s">
        <v>1</v>
      </c>
      <c r="AD94" s="4">
        <v>1180</v>
      </c>
      <c r="AE94" s="3" t="s">
        <v>19</v>
      </c>
      <c r="AF94" s="1">
        <f t="shared" si="29"/>
        <v>0</v>
      </c>
      <c r="AG94" s="1">
        <f t="shared" si="29"/>
        <v>0</v>
      </c>
      <c r="AH94" s="1">
        <f t="shared" si="29"/>
        <v>0</v>
      </c>
    </row>
    <row r="95" spans="1:34" ht="12" customHeight="1">
      <c r="A95" s="47" t="s">
        <v>52</v>
      </c>
      <c r="B95" s="46">
        <v>390</v>
      </c>
      <c r="C95" s="35"/>
      <c r="D95" s="35"/>
      <c r="E95" s="35"/>
      <c r="F95" s="39">
        <f>SUM(F83:F92)</f>
        <v>0</v>
      </c>
      <c r="AA95" s="7">
        <f t="shared" si="22"/>
        <v>0</v>
      </c>
      <c r="AB95" s="2">
        <f t="shared" si="23"/>
        <v>2005</v>
      </c>
      <c r="AC95" s="3" t="s">
        <v>1</v>
      </c>
      <c r="AD95" s="4">
        <v>1190</v>
      </c>
      <c r="AE95" s="3" t="s">
        <v>19</v>
      </c>
      <c r="AF95" s="1">
        <f t="shared" si="29"/>
        <v>0</v>
      </c>
      <c r="AG95" s="1">
        <f t="shared" si="29"/>
        <v>0</v>
      </c>
      <c r="AH95" s="1">
        <f t="shared" si="29"/>
        <v>0</v>
      </c>
    </row>
    <row r="96" spans="1:34" ht="24" customHeight="1">
      <c r="A96" s="33" t="s">
        <v>53</v>
      </c>
      <c r="B96" s="34">
        <v>400</v>
      </c>
      <c r="C96" s="35" t="s">
        <v>0</v>
      </c>
      <c r="D96" s="35"/>
      <c r="E96" s="35"/>
      <c r="F96" s="35"/>
      <c r="AA96" s="7">
        <f t="shared" si="22"/>
        <v>0</v>
      </c>
      <c r="AB96" s="2">
        <f t="shared" si="23"/>
        <v>2005</v>
      </c>
      <c r="AC96" s="3" t="s">
        <v>1</v>
      </c>
      <c r="AD96" s="4">
        <v>1210</v>
      </c>
      <c r="AE96" s="3" t="s">
        <v>19</v>
      </c>
      <c r="AF96" s="1">
        <f aca="true" t="shared" si="30" ref="AF96:AH100">SUM(C191)</f>
        <v>0</v>
      </c>
      <c r="AG96" s="1">
        <f t="shared" si="30"/>
        <v>0</v>
      </c>
      <c r="AH96" s="1">
        <f t="shared" si="30"/>
        <v>0</v>
      </c>
    </row>
    <row r="97" spans="1:34" ht="12" customHeight="1">
      <c r="A97" s="36" t="s">
        <v>54</v>
      </c>
      <c r="B97" s="34">
        <v>405</v>
      </c>
      <c r="C97" s="40"/>
      <c r="D97" s="40"/>
      <c r="E97" s="40"/>
      <c r="F97" s="43">
        <f>SUM(C97:E97)</f>
        <v>0</v>
      </c>
      <c r="G97" s="6">
        <f>IF(($C$97+$C$98)&lt;&gt;$C$99,"Line 0405 plus line 0406 Column 1 must equal Line 0410 Column 1","")</f>
      </c>
      <c r="AA97" s="7">
        <f t="shared" si="22"/>
        <v>0</v>
      </c>
      <c r="AB97" s="2">
        <f t="shared" si="23"/>
        <v>2005</v>
      </c>
      <c r="AC97" s="3" t="s">
        <v>1</v>
      </c>
      <c r="AD97" s="4">
        <v>1220</v>
      </c>
      <c r="AE97" s="3" t="s">
        <v>19</v>
      </c>
      <c r="AF97" s="1">
        <f t="shared" si="30"/>
        <v>0</v>
      </c>
      <c r="AG97" s="1">
        <f t="shared" si="30"/>
        <v>0</v>
      </c>
      <c r="AH97" s="1">
        <f t="shared" si="30"/>
        <v>0</v>
      </c>
    </row>
    <row r="98" spans="1:34" ht="12" customHeight="1">
      <c r="A98" s="36" t="s">
        <v>55</v>
      </c>
      <c r="B98" s="34">
        <v>406</v>
      </c>
      <c r="C98" s="40"/>
      <c r="D98" s="40"/>
      <c r="E98" s="40"/>
      <c r="F98" s="43">
        <f>SUM(C98:E98)</f>
        <v>0</v>
      </c>
      <c r="G98" s="6">
        <f>IF(($D$97+$D$98)&lt;&gt;$D$99,"Line 0405 plus line 0406 Column 2 must equal Line 0410 Column 2","")</f>
      </c>
      <c r="AA98" s="7">
        <f t="shared" si="22"/>
        <v>0</v>
      </c>
      <c r="AB98" s="2">
        <f t="shared" si="23"/>
        <v>2005</v>
      </c>
      <c r="AC98" s="3" t="s">
        <v>1</v>
      </c>
      <c r="AD98" s="4">
        <v>1230</v>
      </c>
      <c r="AE98" s="3" t="s">
        <v>19</v>
      </c>
      <c r="AF98" s="1">
        <f t="shared" si="30"/>
        <v>0</v>
      </c>
      <c r="AG98" s="1">
        <f t="shared" si="30"/>
        <v>0</v>
      </c>
      <c r="AH98" s="1">
        <f t="shared" si="30"/>
        <v>0</v>
      </c>
    </row>
    <row r="99" spans="1:34" ht="12" customHeight="1">
      <c r="A99" s="36" t="s">
        <v>56</v>
      </c>
      <c r="B99" s="34">
        <v>410</v>
      </c>
      <c r="C99" s="39">
        <f>($C$127)</f>
        <v>0</v>
      </c>
      <c r="D99" s="39">
        <f>($D$127)</f>
        <v>0</v>
      </c>
      <c r="E99" s="39">
        <f>($E$127)</f>
        <v>0</v>
      </c>
      <c r="F99" s="39">
        <f>SUM(C99:E99)</f>
        <v>0</v>
      </c>
      <c r="G99" s="6">
        <f>IF(($E$97+$E$98)&lt;&gt;$E$99,"Line 0405 plus line 0406 Column 3 must equal Line 0410 Column 3","")</f>
      </c>
      <c r="AA99" s="7">
        <f t="shared" si="22"/>
        <v>0</v>
      </c>
      <c r="AB99" s="2">
        <f t="shared" si="23"/>
        <v>2005</v>
      </c>
      <c r="AC99" s="3" t="s">
        <v>1</v>
      </c>
      <c r="AD99" s="4">
        <v>1240</v>
      </c>
      <c r="AE99" s="3" t="s">
        <v>19</v>
      </c>
      <c r="AF99" s="1">
        <f t="shared" si="30"/>
        <v>0</v>
      </c>
      <c r="AG99" s="1">
        <f t="shared" si="30"/>
        <v>0</v>
      </c>
      <c r="AH99" s="1">
        <f t="shared" si="30"/>
        <v>0</v>
      </c>
    </row>
    <row r="100" spans="1:34" ht="12" customHeight="1">
      <c r="A100" s="36" t="s">
        <v>57</v>
      </c>
      <c r="B100" s="34">
        <v>415</v>
      </c>
      <c r="C100" s="44"/>
      <c r="D100" s="44"/>
      <c r="E100" s="44"/>
      <c r="F100" s="44"/>
      <c r="AA100" s="7">
        <f t="shared" si="22"/>
        <v>0</v>
      </c>
      <c r="AB100" s="2">
        <f t="shared" si="23"/>
        <v>2005</v>
      </c>
      <c r="AC100" s="3" t="s">
        <v>1</v>
      </c>
      <c r="AD100" s="4">
        <v>1250</v>
      </c>
      <c r="AE100" s="3" t="s">
        <v>19</v>
      </c>
      <c r="AF100" s="1">
        <f t="shared" si="30"/>
        <v>0</v>
      </c>
      <c r="AG100" s="1">
        <f t="shared" si="30"/>
        <v>0</v>
      </c>
      <c r="AH100" s="1">
        <f t="shared" si="30"/>
        <v>0</v>
      </c>
    </row>
    <row r="101" spans="1:34" ht="12" customHeight="1">
      <c r="A101" s="36"/>
      <c r="B101" s="34"/>
      <c r="C101" s="35" t="s">
        <v>0</v>
      </c>
      <c r="D101" s="35"/>
      <c r="E101" s="35"/>
      <c r="F101" s="35"/>
      <c r="AA101" s="7">
        <f aca="true" t="shared" si="31" ref="AA101:AA132">($AA$1)</f>
        <v>0</v>
      </c>
      <c r="AB101" s="2">
        <f aca="true" t="shared" si="32" ref="AB101:AB132">($E$17)</f>
        <v>2005</v>
      </c>
      <c r="AC101" s="3" t="s">
        <v>1</v>
      </c>
      <c r="AD101" s="4">
        <v>1260</v>
      </c>
      <c r="AE101" s="3" t="s">
        <v>19</v>
      </c>
      <c r="AF101" s="1">
        <f>SUM(C196)</f>
        <v>0</v>
      </c>
      <c r="AG101" s="1">
        <f>SUM(D196)</f>
        <v>0</v>
      </c>
      <c r="AH101" s="1">
        <f>SUM(E196)</f>
        <v>0</v>
      </c>
    </row>
    <row r="102" spans="1:34" ht="12" customHeight="1">
      <c r="A102" s="47" t="s">
        <v>58</v>
      </c>
      <c r="B102" s="46">
        <v>418</v>
      </c>
      <c r="C102" s="39">
        <f>SUM(C99:C100)</f>
        <v>0</v>
      </c>
      <c r="D102" s="39">
        <f>SUM(D99:D100)</f>
        <v>0</v>
      </c>
      <c r="E102" s="39">
        <f>SUM(E99:E100)</f>
        <v>0</v>
      </c>
      <c r="F102" s="39">
        <f>SUM(F99:F100)</f>
        <v>0</v>
      </c>
      <c r="AA102" s="7">
        <f t="shared" si="31"/>
        <v>0</v>
      </c>
      <c r="AB102" s="2">
        <f t="shared" si="32"/>
        <v>2005</v>
      </c>
      <c r="AC102" s="3" t="s">
        <v>1</v>
      </c>
      <c r="AD102" s="4">
        <v>1280</v>
      </c>
      <c r="AE102" s="3" t="s">
        <v>19</v>
      </c>
      <c r="AF102" s="1">
        <f aca="true" t="shared" si="33" ref="AF102:AH107">SUM(C198)</f>
        <v>0</v>
      </c>
      <c r="AG102" s="1">
        <f t="shared" si="33"/>
        <v>0</v>
      </c>
      <c r="AH102" s="1">
        <f t="shared" si="33"/>
        <v>0</v>
      </c>
    </row>
    <row r="103" spans="1:34" ht="12" customHeight="1">
      <c r="A103" s="36"/>
      <c r="B103" s="34"/>
      <c r="C103" s="35" t="s">
        <v>0</v>
      </c>
      <c r="D103" s="35"/>
      <c r="E103" s="35"/>
      <c r="F103" s="35"/>
      <c r="G103" s="6">
        <f>IF($C$104&lt;&gt;$C$79,"Line 0420 Column 1 must equal Line 0250 Column 1","")</f>
      </c>
      <c r="AA103" s="7">
        <f t="shared" si="31"/>
        <v>0</v>
      </c>
      <c r="AB103" s="2">
        <f t="shared" si="32"/>
        <v>2005</v>
      </c>
      <c r="AC103" s="3" t="s">
        <v>1</v>
      </c>
      <c r="AD103" s="4">
        <v>1290</v>
      </c>
      <c r="AE103" s="3" t="s">
        <v>19</v>
      </c>
      <c r="AF103" s="1">
        <f t="shared" si="33"/>
        <v>0</v>
      </c>
      <c r="AG103" s="1">
        <f t="shared" si="33"/>
        <v>0</v>
      </c>
      <c r="AH103" s="1">
        <f t="shared" si="33"/>
        <v>0</v>
      </c>
    </row>
    <row r="104" spans="1:34" ht="12" customHeight="1">
      <c r="A104" s="45"/>
      <c r="B104" s="46">
        <v>420</v>
      </c>
      <c r="C104" s="39">
        <f>(C94+C102)</f>
        <v>0</v>
      </c>
      <c r="D104" s="39">
        <f>(D94+D102)</f>
        <v>0</v>
      </c>
      <c r="E104" s="39">
        <f>(E94+E102)</f>
        <v>0</v>
      </c>
      <c r="F104" s="35"/>
      <c r="G104" s="6">
        <f>IF($D$104&lt;&gt;$D$79,"Line 0420 Column 2 must equal Line 0250 Column 2","")</f>
      </c>
      <c r="AA104" s="7">
        <f t="shared" si="31"/>
        <v>0</v>
      </c>
      <c r="AB104" s="2">
        <f t="shared" si="32"/>
        <v>2005</v>
      </c>
      <c r="AC104" s="3" t="s">
        <v>1</v>
      </c>
      <c r="AD104" s="4">
        <v>1300</v>
      </c>
      <c r="AE104" s="3" t="s">
        <v>19</v>
      </c>
      <c r="AF104" s="1">
        <f t="shared" si="33"/>
        <v>0</v>
      </c>
      <c r="AG104" s="1">
        <f t="shared" si="33"/>
        <v>0</v>
      </c>
      <c r="AH104" s="1">
        <f t="shared" si="33"/>
        <v>0</v>
      </c>
    </row>
    <row r="105" spans="1:34" ht="18" customHeight="1">
      <c r="A105" s="47" t="s">
        <v>59</v>
      </c>
      <c r="B105" s="46">
        <v>430</v>
      </c>
      <c r="C105" s="35"/>
      <c r="D105" s="35"/>
      <c r="E105" s="35"/>
      <c r="F105" s="39">
        <f>(F95+F102)</f>
        <v>0</v>
      </c>
      <c r="G105" s="6">
        <f>IF($E$104&lt;&gt;$E$79,"Line 0420 Column 3 must equal Line 0250 Column 3","")</f>
      </c>
      <c r="AA105" s="7">
        <f t="shared" si="31"/>
        <v>0</v>
      </c>
      <c r="AB105" s="2">
        <f t="shared" si="32"/>
        <v>2005</v>
      </c>
      <c r="AC105" s="3" t="s">
        <v>1</v>
      </c>
      <c r="AD105" s="4">
        <v>1310</v>
      </c>
      <c r="AE105" s="3" t="s">
        <v>19</v>
      </c>
      <c r="AF105" s="1">
        <f t="shared" si="33"/>
        <v>0</v>
      </c>
      <c r="AG105" s="1">
        <f t="shared" si="33"/>
        <v>0</v>
      </c>
      <c r="AH105" s="1">
        <f t="shared" si="33"/>
        <v>0</v>
      </c>
    </row>
    <row r="106" spans="1:34" ht="12" customHeight="1">
      <c r="A106" s="1"/>
      <c r="B106" s="1"/>
      <c r="C106" s="49"/>
      <c r="D106" s="49"/>
      <c r="E106" s="49"/>
      <c r="F106" s="49"/>
      <c r="G106" s="6">
        <f>IF($F$105&lt;&gt;$F$80,"Line 0430 Column 4 must equal Line 0260 Column 4","")</f>
      </c>
      <c r="AA106" s="7">
        <f t="shared" si="31"/>
        <v>0</v>
      </c>
      <c r="AB106" s="2">
        <f t="shared" si="32"/>
        <v>2005</v>
      </c>
      <c r="AC106" s="3" t="s">
        <v>1</v>
      </c>
      <c r="AD106" s="4">
        <v>1320</v>
      </c>
      <c r="AE106" s="3" t="s">
        <v>19</v>
      </c>
      <c r="AF106" s="1">
        <f t="shared" si="33"/>
        <v>0</v>
      </c>
      <c r="AG106" s="1">
        <f t="shared" si="33"/>
        <v>0</v>
      </c>
      <c r="AH106" s="1">
        <f t="shared" si="33"/>
        <v>0</v>
      </c>
    </row>
    <row r="107" spans="1:34" ht="12" customHeight="1">
      <c r="A107" s="1"/>
      <c r="B107" s="30" t="s">
        <v>60</v>
      </c>
      <c r="C107" s="49"/>
      <c r="D107" s="49"/>
      <c r="E107" s="50" t="s">
        <v>61</v>
      </c>
      <c r="F107" s="49"/>
      <c r="AA107" s="7">
        <f t="shared" si="31"/>
        <v>0</v>
      </c>
      <c r="AB107" s="2">
        <f t="shared" si="32"/>
        <v>2005</v>
      </c>
      <c r="AC107" s="3" t="s">
        <v>1</v>
      </c>
      <c r="AD107" s="4">
        <v>1330</v>
      </c>
      <c r="AE107" s="3" t="s">
        <v>19</v>
      </c>
      <c r="AF107" s="1">
        <f t="shared" si="33"/>
        <v>0</v>
      </c>
      <c r="AG107" s="1">
        <f t="shared" si="33"/>
        <v>0</v>
      </c>
      <c r="AH107" s="1">
        <f t="shared" si="33"/>
        <v>0</v>
      </c>
    </row>
    <row r="108" spans="1:34" ht="12" customHeight="1">
      <c r="A108" s="1"/>
      <c r="B108" s="1"/>
      <c r="C108" s="49"/>
      <c r="D108" s="49"/>
      <c r="E108" s="49"/>
      <c r="F108" s="49"/>
      <c r="AA108" s="7">
        <f t="shared" si="31"/>
        <v>0</v>
      </c>
      <c r="AB108" s="2">
        <f t="shared" si="32"/>
        <v>2005</v>
      </c>
      <c r="AC108" s="3" t="s">
        <v>1</v>
      </c>
      <c r="AD108" s="4">
        <v>1350</v>
      </c>
      <c r="AE108" s="3" t="s">
        <v>19</v>
      </c>
      <c r="AF108" s="1">
        <f aca="true" t="shared" si="34" ref="AF108:AH111">SUM(C205)</f>
        <v>0</v>
      </c>
      <c r="AG108" s="1">
        <f t="shared" si="34"/>
        <v>0</v>
      </c>
      <c r="AH108" s="1">
        <f t="shared" si="34"/>
        <v>0</v>
      </c>
    </row>
    <row r="109" spans="1:34" ht="12" customHeight="1">
      <c r="A109" s="36"/>
      <c r="B109" s="36"/>
      <c r="C109" s="51" t="s">
        <v>12</v>
      </c>
      <c r="D109" s="51" t="s">
        <v>13</v>
      </c>
      <c r="E109" s="51" t="s">
        <v>14</v>
      </c>
      <c r="F109" s="51" t="s">
        <v>15</v>
      </c>
      <c r="AA109" s="7">
        <f t="shared" si="31"/>
        <v>0</v>
      </c>
      <c r="AB109" s="2">
        <f t="shared" si="32"/>
        <v>2005</v>
      </c>
      <c r="AC109" s="3" t="s">
        <v>1</v>
      </c>
      <c r="AD109" s="4">
        <v>1360</v>
      </c>
      <c r="AE109" s="3" t="s">
        <v>19</v>
      </c>
      <c r="AF109" s="1">
        <f t="shared" si="34"/>
        <v>0</v>
      </c>
      <c r="AG109" s="1">
        <f t="shared" si="34"/>
        <v>0</v>
      </c>
      <c r="AH109" s="1">
        <f t="shared" si="34"/>
        <v>0</v>
      </c>
    </row>
    <row r="110" spans="1:34" ht="12" customHeight="1">
      <c r="A110" s="36"/>
      <c r="B110" s="36"/>
      <c r="C110" s="32">
        <v>1</v>
      </c>
      <c r="D110" s="32">
        <v>2</v>
      </c>
      <c r="E110" s="32">
        <v>3</v>
      </c>
      <c r="F110" s="32">
        <v>4</v>
      </c>
      <c r="AA110" s="7">
        <f t="shared" si="31"/>
        <v>0</v>
      </c>
      <c r="AB110" s="2">
        <f t="shared" si="32"/>
        <v>2005</v>
      </c>
      <c r="AC110" s="3" t="s">
        <v>1</v>
      </c>
      <c r="AD110" s="4">
        <v>1370</v>
      </c>
      <c r="AE110" s="3" t="s">
        <v>19</v>
      </c>
      <c r="AF110" s="1">
        <f t="shared" si="34"/>
        <v>0</v>
      </c>
      <c r="AG110" s="1">
        <f t="shared" si="34"/>
        <v>0</v>
      </c>
      <c r="AH110" s="1">
        <f t="shared" si="34"/>
        <v>0</v>
      </c>
    </row>
    <row r="111" spans="1:34" ht="12" customHeight="1">
      <c r="A111" s="36" t="s">
        <v>62</v>
      </c>
      <c r="B111" s="34">
        <v>500</v>
      </c>
      <c r="C111" s="52">
        <f>($C$232)</f>
        <v>0</v>
      </c>
      <c r="D111" s="52">
        <f>($D$232)</f>
        <v>0</v>
      </c>
      <c r="E111" s="53"/>
      <c r="F111" s="54">
        <f>SUM(C111:E111)</f>
        <v>0</v>
      </c>
      <c r="AA111" s="7">
        <f t="shared" si="31"/>
        <v>0</v>
      </c>
      <c r="AB111" s="2">
        <f t="shared" si="32"/>
        <v>2005</v>
      </c>
      <c r="AC111" s="3" t="s">
        <v>1</v>
      </c>
      <c r="AD111" s="4">
        <v>1380</v>
      </c>
      <c r="AE111" s="3" t="s">
        <v>19</v>
      </c>
      <c r="AF111" s="1">
        <f t="shared" si="34"/>
        <v>0</v>
      </c>
      <c r="AG111" s="1">
        <f t="shared" si="34"/>
        <v>0</v>
      </c>
      <c r="AH111" s="1">
        <f t="shared" si="34"/>
        <v>0</v>
      </c>
    </row>
    <row r="112" spans="1:34" ht="12" customHeight="1">
      <c r="A112" s="36" t="s">
        <v>63</v>
      </c>
      <c r="B112" s="34">
        <v>510</v>
      </c>
      <c r="C112" s="40"/>
      <c r="D112" s="55"/>
      <c r="E112" s="55"/>
      <c r="F112" s="56"/>
      <c r="G112" s="6">
        <f>IF(($C$112+$D$112+$E$112)&lt;&gt;0,"Line 0510 must balance to zero","")</f>
      </c>
      <c r="AA112" s="7">
        <f t="shared" si="31"/>
        <v>0</v>
      </c>
      <c r="AB112" s="2">
        <f t="shared" si="32"/>
        <v>2005</v>
      </c>
      <c r="AC112" s="3" t="s">
        <v>1</v>
      </c>
      <c r="AD112" s="4">
        <v>1400</v>
      </c>
      <c r="AE112" s="3" t="s">
        <v>19</v>
      </c>
      <c r="AF112" s="1">
        <f aca="true" t="shared" si="35" ref="AF112:AH115">SUM(C210)</f>
        <v>0</v>
      </c>
      <c r="AG112" s="1">
        <f t="shared" si="35"/>
        <v>0</v>
      </c>
      <c r="AH112" s="1">
        <f t="shared" si="35"/>
        <v>0</v>
      </c>
    </row>
    <row r="113" spans="1:34" ht="12" customHeight="1">
      <c r="A113" s="36" t="s">
        <v>64</v>
      </c>
      <c r="B113" s="34">
        <v>520</v>
      </c>
      <c r="C113" s="40"/>
      <c r="D113" s="55"/>
      <c r="E113" s="55"/>
      <c r="F113" s="57">
        <f>SUM(C113:E113)</f>
        <v>0</v>
      </c>
      <c r="G113" s="6">
        <f>IF($F$113&lt;&gt;0,"Please ensure that the total of all Line 0520's for all general and excluded function's balance to zero","")</f>
      </c>
      <c r="AA113" s="7">
        <f t="shared" si="31"/>
        <v>0</v>
      </c>
      <c r="AB113" s="2">
        <f t="shared" si="32"/>
        <v>2005</v>
      </c>
      <c r="AC113" s="3" t="s">
        <v>1</v>
      </c>
      <c r="AD113" s="4">
        <v>1410</v>
      </c>
      <c r="AE113" s="3" t="s">
        <v>19</v>
      </c>
      <c r="AF113" s="1">
        <f t="shared" si="35"/>
        <v>0</v>
      </c>
      <c r="AG113" s="1">
        <f t="shared" si="35"/>
        <v>0</v>
      </c>
      <c r="AH113" s="1">
        <f t="shared" si="35"/>
        <v>0</v>
      </c>
    </row>
    <row r="114" spans="1:34" ht="12" customHeight="1">
      <c r="A114" s="36" t="s">
        <v>65</v>
      </c>
      <c r="B114" s="34">
        <v>530</v>
      </c>
      <c r="C114" s="40"/>
      <c r="D114" s="55"/>
      <c r="E114" s="56"/>
      <c r="F114" s="56"/>
      <c r="G114" s="6">
        <f>IF(($C$114+$D$114)&lt;&gt;0,"Line 0530 must balance to zero","")</f>
      </c>
      <c r="AA114" s="7">
        <f t="shared" si="31"/>
        <v>0</v>
      </c>
      <c r="AB114" s="2">
        <f t="shared" si="32"/>
        <v>2005</v>
      </c>
      <c r="AC114" s="3" t="s">
        <v>1</v>
      </c>
      <c r="AD114" s="4">
        <v>1420</v>
      </c>
      <c r="AE114" s="3" t="s">
        <v>19</v>
      </c>
      <c r="AF114" s="1">
        <f t="shared" si="35"/>
        <v>0</v>
      </c>
      <c r="AG114" s="1">
        <f t="shared" si="35"/>
        <v>0</v>
      </c>
      <c r="AH114" s="1">
        <f t="shared" si="35"/>
        <v>0</v>
      </c>
    </row>
    <row r="115" spans="1:34" ht="12" customHeight="1">
      <c r="A115" s="36" t="s">
        <v>66</v>
      </c>
      <c r="B115" s="34">
        <v>540</v>
      </c>
      <c r="C115" s="40"/>
      <c r="D115" s="55"/>
      <c r="E115" s="56"/>
      <c r="F115" s="56"/>
      <c r="G115" s="6">
        <f>IF(($C$115+$D$115)&lt;&gt;0,"Line 0540 must balance to zero","")</f>
      </c>
      <c r="AA115" s="7">
        <f t="shared" si="31"/>
        <v>0</v>
      </c>
      <c r="AB115" s="2">
        <f t="shared" si="32"/>
        <v>2005</v>
      </c>
      <c r="AC115" s="3" t="s">
        <v>1</v>
      </c>
      <c r="AD115" s="4">
        <v>1430</v>
      </c>
      <c r="AE115" s="3" t="s">
        <v>19</v>
      </c>
      <c r="AF115" s="1">
        <f t="shared" si="35"/>
        <v>0</v>
      </c>
      <c r="AG115" s="1">
        <f t="shared" si="35"/>
        <v>0</v>
      </c>
      <c r="AH115" s="1">
        <f t="shared" si="35"/>
        <v>0</v>
      </c>
    </row>
    <row r="116" spans="1:34" ht="12" customHeight="1">
      <c r="A116" s="36" t="s">
        <v>67</v>
      </c>
      <c r="B116" s="34">
        <v>550</v>
      </c>
      <c r="C116" s="40"/>
      <c r="D116" s="56"/>
      <c r="E116" s="56"/>
      <c r="F116" s="57">
        <f>SUM(C116:E116)</f>
        <v>0</v>
      </c>
      <c r="AA116" s="7">
        <f t="shared" si="31"/>
        <v>0</v>
      </c>
      <c r="AB116" s="2">
        <f t="shared" si="32"/>
        <v>2005</v>
      </c>
      <c r="AC116" s="3" t="s">
        <v>1</v>
      </c>
      <c r="AD116" s="4">
        <v>1450</v>
      </c>
      <c r="AE116" s="3" t="s">
        <v>19</v>
      </c>
      <c r="AF116" s="1">
        <f aca="true" t="shared" si="36" ref="AF116:AH121">SUM(C215)</f>
        <v>0</v>
      </c>
      <c r="AG116" s="1">
        <f t="shared" si="36"/>
        <v>0</v>
      </c>
      <c r="AH116" s="1">
        <f t="shared" si="36"/>
        <v>0</v>
      </c>
    </row>
    <row r="117" spans="1:34" ht="12" customHeight="1">
      <c r="A117" s="36" t="s">
        <v>68</v>
      </c>
      <c r="B117" s="34">
        <v>560</v>
      </c>
      <c r="C117" s="40"/>
      <c r="D117" s="55"/>
      <c r="E117" s="55"/>
      <c r="F117" s="56"/>
      <c r="G117" s="6">
        <f>IF(($C$117+$D$117+$E$117)&lt;&gt;0,"Line 0560 must balance to zero","")</f>
      </c>
      <c r="AA117" s="7">
        <f t="shared" si="31"/>
        <v>0</v>
      </c>
      <c r="AB117" s="2">
        <f t="shared" si="32"/>
        <v>2005</v>
      </c>
      <c r="AC117" s="3" t="s">
        <v>1</v>
      </c>
      <c r="AD117" s="4">
        <v>1460</v>
      </c>
      <c r="AE117" s="3" t="s">
        <v>19</v>
      </c>
      <c r="AF117" s="1">
        <f t="shared" si="36"/>
        <v>0</v>
      </c>
      <c r="AG117" s="1">
        <f t="shared" si="36"/>
        <v>0</v>
      </c>
      <c r="AH117" s="1">
        <f t="shared" si="36"/>
        <v>0</v>
      </c>
    </row>
    <row r="118" spans="1:34" ht="12" customHeight="1">
      <c r="A118" s="36" t="s">
        <v>69</v>
      </c>
      <c r="B118" s="34">
        <v>565</v>
      </c>
      <c r="C118" s="58"/>
      <c r="D118" s="56"/>
      <c r="E118" s="56"/>
      <c r="F118" s="56"/>
      <c r="AA118" s="7">
        <f t="shared" si="31"/>
        <v>0</v>
      </c>
      <c r="AB118" s="2">
        <f t="shared" si="32"/>
        <v>2005</v>
      </c>
      <c r="AC118" s="3" t="s">
        <v>1</v>
      </c>
      <c r="AD118" s="4">
        <v>1470</v>
      </c>
      <c r="AE118" s="3" t="s">
        <v>19</v>
      </c>
      <c r="AF118" s="1">
        <f t="shared" si="36"/>
        <v>0</v>
      </c>
      <c r="AG118" s="1">
        <f t="shared" si="36"/>
        <v>0</v>
      </c>
      <c r="AH118" s="1">
        <f t="shared" si="36"/>
        <v>0</v>
      </c>
    </row>
    <row r="119" spans="1:34" ht="12" customHeight="1">
      <c r="A119" s="36"/>
      <c r="C119" s="35"/>
      <c r="D119" s="35"/>
      <c r="E119" s="35"/>
      <c r="F119" s="35"/>
      <c r="AA119" s="7">
        <f t="shared" si="31"/>
        <v>0</v>
      </c>
      <c r="AB119" s="2">
        <f t="shared" si="32"/>
        <v>2005</v>
      </c>
      <c r="AC119" s="3" t="s">
        <v>1</v>
      </c>
      <c r="AD119" s="4">
        <v>1480</v>
      </c>
      <c r="AE119" s="3" t="s">
        <v>19</v>
      </c>
      <c r="AF119" s="1">
        <f t="shared" si="36"/>
        <v>0</v>
      </c>
      <c r="AG119" s="1">
        <f t="shared" si="36"/>
        <v>0</v>
      </c>
      <c r="AH119" s="1">
        <f t="shared" si="36"/>
        <v>0</v>
      </c>
    </row>
    <row r="120" spans="1:34" ht="18" customHeight="1">
      <c r="A120" s="47" t="s">
        <v>70</v>
      </c>
      <c r="B120" s="46">
        <v>570</v>
      </c>
      <c r="C120" s="39">
        <f>SUM(C111:C118)</f>
        <v>0</v>
      </c>
      <c r="D120" s="39">
        <f>SUM(D111:D118)</f>
        <v>0</v>
      </c>
      <c r="E120" s="39">
        <f>SUM(E111:E118)</f>
        <v>0</v>
      </c>
      <c r="F120" s="39">
        <f>SUM(F111:F118)</f>
        <v>0</v>
      </c>
      <c r="AA120" s="7">
        <f t="shared" si="31"/>
        <v>0</v>
      </c>
      <c r="AB120" s="2">
        <f t="shared" si="32"/>
        <v>2005</v>
      </c>
      <c r="AC120" s="3" t="s">
        <v>1</v>
      </c>
      <c r="AD120" s="4">
        <v>1490</v>
      </c>
      <c r="AE120" s="3" t="s">
        <v>19</v>
      </c>
      <c r="AF120" s="1">
        <f t="shared" si="36"/>
        <v>0</v>
      </c>
      <c r="AG120" s="1">
        <f t="shared" si="36"/>
        <v>0</v>
      </c>
      <c r="AH120" s="1">
        <f t="shared" si="36"/>
        <v>0</v>
      </c>
    </row>
    <row r="121" spans="1:34" ht="24" customHeight="1">
      <c r="A121" s="33" t="s">
        <v>71</v>
      </c>
      <c r="B121" s="34">
        <v>575</v>
      </c>
      <c r="C121" s="59"/>
      <c r="D121" s="59"/>
      <c r="E121" s="59"/>
      <c r="F121" s="59"/>
      <c r="AA121" s="7">
        <f t="shared" si="31"/>
        <v>0</v>
      </c>
      <c r="AB121" s="2">
        <f t="shared" si="32"/>
        <v>2005</v>
      </c>
      <c r="AC121" s="3" t="s">
        <v>1</v>
      </c>
      <c r="AD121" s="4">
        <v>1500</v>
      </c>
      <c r="AE121" s="3" t="s">
        <v>19</v>
      </c>
      <c r="AF121" s="1">
        <f t="shared" si="36"/>
        <v>0</v>
      </c>
      <c r="AG121" s="1">
        <f t="shared" si="36"/>
        <v>0</v>
      </c>
      <c r="AH121" s="1">
        <f t="shared" si="36"/>
        <v>0</v>
      </c>
    </row>
    <row r="122" spans="1:34" ht="12" customHeight="1">
      <c r="A122" s="36" t="s">
        <v>72</v>
      </c>
      <c r="B122" s="34">
        <v>580</v>
      </c>
      <c r="C122" s="40"/>
      <c r="D122" s="55"/>
      <c r="E122" s="55"/>
      <c r="F122" s="57">
        <f>SUM(C122:E122)</f>
        <v>0</v>
      </c>
      <c r="AA122" s="7">
        <f t="shared" si="31"/>
        <v>0</v>
      </c>
      <c r="AB122" s="2">
        <f t="shared" si="32"/>
        <v>2005</v>
      </c>
      <c r="AC122" s="3" t="s">
        <v>1</v>
      </c>
      <c r="AD122" s="4">
        <v>1520</v>
      </c>
      <c r="AE122" s="3" t="s">
        <v>19</v>
      </c>
      <c r="AF122" s="1">
        <f aca="true" t="shared" si="37" ref="AF122:AH126">SUM(C222)</f>
        <v>0</v>
      </c>
      <c r="AG122" s="1">
        <f t="shared" si="37"/>
        <v>0</v>
      </c>
      <c r="AH122" s="1">
        <f t="shared" si="37"/>
        <v>0</v>
      </c>
    </row>
    <row r="123" spans="1:34" ht="12" customHeight="1">
      <c r="A123" s="36" t="s">
        <v>73</v>
      </c>
      <c r="B123" s="34">
        <v>590</v>
      </c>
      <c r="C123" s="40"/>
      <c r="D123" s="55"/>
      <c r="E123" s="55"/>
      <c r="F123" s="57">
        <f>SUM(C123:E123)</f>
        <v>0</v>
      </c>
      <c r="AA123" s="7">
        <f t="shared" si="31"/>
        <v>0</v>
      </c>
      <c r="AB123" s="2">
        <f t="shared" si="32"/>
        <v>2005</v>
      </c>
      <c r="AC123" s="3" t="s">
        <v>1</v>
      </c>
      <c r="AD123" s="4">
        <v>1530</v>
      </c>
      <c r="AE123" s="3" t="s">
        <v>19</v>
      </c>
      <c r="AF123" s="1">
        <f t="shared" si="37"/>
        <v>0</v>
      </c>
      <c r="AG123" s="1">
        <f t="shared" si="37"/>
        <v>0</v>
      </c>
      <c r="AH123" s="1">
        <f t="shared" si="37"/>
        <v>0</v>
      </c>
    </row>
    <row r="124" spans="1:34" ht="12" customHeight="1">
      <c r="A124" s="36" t="s">
        <v>74</v>
      </c>
      <c r="B124" s="34">
        <v>600</v>
      </c>
      <c r="C124" s="40"/>
      <c r="D124" s="56"/>
      <c r="E124" s="56"/>
      <c r="F124" s="57">
        <f>SUM(C124:E124)</f>
        <v>0</v>
      </c>
      <c r="AA124" s="7">
        <f t="shared" si="31"/>
        <v>0</v>
      </c>
      <c r="AB124" s="2">
        <f t="shared" si="32"/>
        <v>2005</v>
      </c>
      <c r="AC124" s="3" t="s">
        <v>1</v>
      </c>
      <c r="AD124" s="4">
        <v>1540</v>
      </c>
      <c r="AE124" s="3" t="s">
        <v>19</v>
      </c>
      <c r="AF124" s="1">
        <f t="shared" si="37"/>
        <v>0</v>
      </c>
      <c r="AG124" s="1">
        <f t="shared" si="37"/>
        <v>0</v>
      </c>
      <c r="AH124" s="1">
        <f t="shared" si="37"/>
        <v>0</v>
      </c>
    </row>
    <row r="125" spans="1:34" ht="12" customHeight="1">
      <c r="A125" s="36" t="s">
        <v>75</v>
      </c>
      <c r="B125" s="34">
        <v>610</v>
      </c>
      <c r="C125" s="40"/>
      <c r="D125" s="55"/>
      <c r="E125" s="55"/>
      <c r="F125" s="57">
        <f>SUM(C125:E125)</f>
        <v>0</v>
      </c>
      <c r="AA125" s="7">
        <f t="shared" si="31"/>
        <v>0</v>
      </c>
      <c r="AB125" s="2">
        <f t="shared" si="32"/>
        <v>2005</v>
      </c>
      <c r="AC125" s="3" t="s">
        <v>1</v>
      </c>
      <c r="AD125" s="4">
        <v>1550</v>
      </c>
      <c r="AE125" s="3" t="s">
        <v>19</v>
      </c>
      <c r="AF125" s="1">
        <f t="shared" si="37"/>
        <v>0</v>
      </c>
      <c r="AG125" s="1">
        <f t="shared" si="37"/>
        <v>0</v>
      </c>
      <c r="AH125" s="1">
        <f t="shared" si="37"/>
        <v>0</v>
      </c>
    </row>
    <row r="126" spans="1:34" ht="12" customHeight="1">
      <c r="A126" s="36"/>
      <c r="B126" s="34"/>
      <c r="C126" s="35"/>
      <c r="D126" s="35"/>
      <c r="E126" s="35"/>
      <c r="F126" s="35"/>
      <c r="AA126" s="7">
        <f t="shared" si="31"/>
        <v>0</v>
      </c>
      <c r="AB126" s="2">
        <f t="shared" si="32"/>
        <v>2005</v>
      </c>
      <c r="AC126" s="3" t="s">
        <v>1</v>
      </c>
      <c r="AD126" s="4">
        <v>1560</v>
      </c>
      <c r="AE126" s="3" t="s">
        <v>19</v>
      </c>
      <c r="AF126" s="1">
        <f t="shared" si="37"/>
        <v>0</v>
      </c>
      <c r="AG126" s="1">
        <f t="shared" si="37"/>
        <v>0</v>
      </c>
      <c r="AH126" s="1">
        <f t="shared" si="37"/>
        <v>0</v>
      </c>
    </row>
    <row r="127" spans="1:34" ht="18" customHeight="1">
      <c r="A127" s="47" t="s">
        <v>76</v>
      </c>
      <c r="B127" s="46">
        <v>620</v>
      </c>
      <c r="C127" s="39">
        <f>SUM(C122:C125)+C120</f>
        <v>0</v>
      </c>
      <c r="D127" s="39">
        <f>SUM(D122:D125)+D120</f>
        <v>0</v>
      </c>
      <c r="E127" s="39">
        <f>SUM(E122:E125)+E120</f>
        <v>0</v>
      </c>
      <c r="F127" s="39">
        <f>SUM(F122:F125)+F120</f>
        <v>0</v>
      </c>
      <c r="AA127" s="7">
        <f t="shared" si="31"/>
        <v>0</v>
      </c>
      <c r="AB127" s="2">
        <f t="shared" si="32"/>
        <v>2005</v>
      </c>
      <c r="AC127" s="3" t="s">
        <v>1</v>
      </c>
      <c r="AD127" s="4">
        <v>1570</v>
      </c>
      <c r="AE127" s="3" t="s">
        <v>19</v>
      </c>
      <c r="AF127" s="1">
        <f>SUM(C228)</f>
        <v>0</v>
      </c>
      <c r="AG127" s="1">
        <f>SUM(D228)</f>
        <v>0</v>
      </c>
      <c r="AH127" s="1">
        <f>SUM(E228)</f>
        <v>0</v>
      </c>
    </row>
    <row r="128" spans="1:34" ht="12" customHeight="1">
      <c r="A128" s="1"/>
      <c r="B128" s="1"/>
      <c r="C128" s="49"/>
      <c r="D128" s="49"/>
      <c r="E128" s="49"/>
      <c r="F128" s="49"/>
      <c r="AA128" s="7">
        <f t="shared" si="31"/>
        <v>0</v>
      </c>
      <c r="AB128" s="2">
        <f t="shared" si="32"/>
        <v>2005</v>
      </c>
      <c r="AC128" s="3" t="s">
        <v>1</v>
      </c>
      <c r="AD128" s="4">
        <v>1580</v>
      </c>
      <c r="AE128" s="3" t="s">
        <v>19</v>
      </c>
      <c r="AF128" s="1">
        <f>SUM(C230)</f>
        <v>0</v>
      </c>
      <c r="AG128" s="1">
        <f>SUM(D230)</f>
        <v>0</v>
      </c>
      <c r="AH128" s="1">
        <f>SUM(E230)</f>
        <v>0</v>
      </c>
    </row>
    <row r="129" spans="1:34" ht="12" customHeight="1">
      <c r="A129" s="30" t="s">
        <v>77</v>
      </c>
      <c r="B129" s="1"/>
      <c r="C129" s="49"/>
      <c r="D129" s="1"/>
      <c r="E129" s="50" t="s">
        <v>78</v>
      </c>
      <c r="F129" s="49"/>
      <c r="AA129" s="7">
        <f t="shared" si="31"/>
        <v>0</v>
      </c>
      <c r="AB129" s="2">
        <f t="shared" si="32"/>
        <v>2005</v>
      </c>
      <c r="AC129" s="3" t="s">
        <v>1</v>
      </c>
      <c r="AD129" s="4">
        <v>1590</v>
      </c>
      <c r="AE129" s="3" t="s">
        <v>19</v>
      </c>
      <c r="AF129" s="1">
        <f>SUM(C232)</f>
        <v>0</v>
      </c>
      <c r="AG129" s="1">
        <f>SUM(D232)</f>
        <v>0</v>
      </c>
      <c r="AH129" s="1">
        <f>SUM(E232)</f>
        <v>0</v>
      </c>
    </row>
    <row r="130" spans="1:34" ht="12" customHeight="1">
      <c r="A130" s="1"/>
      <c r="B130" s="1"/>
      <c r="C130" s="49"/>
      <c r="D130" s="49"/>
      <c r="E130" s="49"/>
      <c r="F130" s="49"/>
      <c r="AA130" s="7">
        <f t="shared" si="31"/>
        <v>0</v>
      </c>
      <c r="AB130" s="2">
        <f t="shared" si="32"/>
        <v>2005</v>
      </c>
      <c r="AC130" s="3" t="s">
        <v>1</v>
      </c>
      <c r="AD130" s="4">
        <v>1720</v>
      </c>
      <c r="AE130" s="3" t="s">
        <v>79</v>
      </c>
      <c r="AF130" s="1">
        <f aca="true" t="shared" si="38" ref="AF130:AH135">SUM(C240)</f>
        <v>0</v>
      </c>
      <c r="AG130" s="1">
        <f t="shared" si="38"/>
        <v>0</v>
      </c>
      <c r="AH130" s="1">
        <f t="shared" si="38"/>
        <v>0</v>
      </c>
    </row>
    <row r="131" spans="1:34" ht="12" customHeight="1">
      <c r="A131" s="36"/>
      <c r="B131" s="36"/>
      <c r="C131" s="60" t="s">
        <v>12</v>
      </c>
      <c r="D131" s="60" t="s">
        <v>13</v>
      </c>
      <c r="E131" s="60" t="s">
        <v>15</v>
      </c>
      <c r="F131" s="49"/>
      <c r="AA131" s="7">
        <f t="shared" si="31"/>
        <v>0</v>
      </c>
      <c r="AB131" s="2">
        <f t="shared" si="32"/>
        <v>2005</v>
      </c>
      <c r="AC131" s="3" t="s">
        <v>1</v>
      </c>
      <c r="AD131" s="4">
        <v>1730</v>
      </c>
      <c r="AE131" s="3" t="s">
        <v>79</v>
      </c>
      <c r="AF131" s="1">
        <f t="shared" si="38"/>
        <v>0</v>
      </c>
      <c r="AG131" s="1">
        <f t="shared" si="38"/>
        <v>0</v>
      </c>
      <c r="AH131" s="1">
        <f t="shared" si="38"/>
        <v>0</v>
      </c>
    </row>
    <row r="132" spans="1:34" ht="12" customHeight="1">
      <c r="A132" s="36"/>
      <c r="B132" s="36"/>
      <c r="C132" s="32">
        <v>1</v>
      </c>
      <c r="D132" s="32">
        <v>2</v>
      </c>
      <c r="E132" s="32">
        <v>3</v>
      </c>
      <c r="F132" s="49"/>
      <c r="AA132" s="7">
        <f t="shared" si="31"/>
        <v>0</v>
      </c>
      <c r="AB132" s="2">
        <f t="shared" si="32"/>
        <v>2005</v>
      </c>
      <c r="AC132" s="3" t="s">
        <v>1</v>
      </c>
      <c r="AD132" s="4">
        <v>1740</v>
      </c>
      <c r="AE132" s="3" t="s">
        <v>79</v>
      </c>
      <c r="AF132" s="1">
        <f t="shared" si="38"/>
        <v>0</v>
      </c>
      <c r="AG132" s="1">
        <f t="shared" si="38"/>
        <v>0</v>
      </c>
      <c r="AH132" s="1">
        <f t="shared" si="38"/>
        <v>0</v>
      </c>
    </row>
    <row r="133" spans="1:34" ht="12" customHeight="1">
      <c r="A133" s="33" t="s">
        <v>80</v>
      </c>
      <c r="B133" s="34">
        <v>700</v>
      </c>
      <c r="C133" s="38"/>
      <c r="D133" s="53" t="s">
        <v>0</v>
      </c>
      <c r="E133" s="54">
        <f>SUM(C133:D133)</f>
        <v>0</v>
      </c>
      <c r="F133" s="49"/>
      <c r="AA133" s="7">
        <f aca="true" t="shared" si="39" ref="AA133:AA164">($AA$1)</f>
        <v>0</v>
      </c>
      <c r="AB133" s="2">
        <f aca="true" t="shared" si="40" ref="AB133:AB164">($E$17)</f>
        <v>2005</v>
      </c>
      <c r="AC133" s="3" t="s">
        <v>1</v>
      </c>
      <c r="AD133" s="4">
        <v>1750</v>
      </c>
      <c r="AE133" s="3" t="s">
        <v>79</v>
      </c>
      <c r="AF133" s="1">
        <f t="shared" si="38"/>
        <v>0</v>
      </c>
      <c r="AG133" s="1">
        <f t="shared" si="38"/>
        <v>0</v>
      </c>
      <c r="AH133" s="1">
        <f t="shared" si="38"/>
        <v>0</v>
      </c>
    </row>
    <row r="134" spans="1:34" ht="12" customHeight="1">
      <c r="A134" s="33" t="s">
        <v>81</v>
      </c>
      <c r="B134" s="34">
        <v>710</v>
      </c>
      <c r="C134" s="35"/>
      <c r="D134" s="35"/>
      <c r="E134" s="35"/>
      <c r="F134" s="49"/>
      <c r="AA134" s="7">
        <f t="shared" si="39"/>
        <v>0</v>
      </c>
      <c r="AB134" s="2">
        <f t="shared" si="40"/>
        <v>2005</v>
      </c>
      <c r="AC134" s="3" t="s">
        <v>1</v>
      </c>
      <c r="AD134" s="4">
        <v>1760</v>
      </c>
      <c r="AE134" s="3" t="s">
        <v>79</v>
      </c>
      <c r="AF134" s="1">
        <f t="shared" si="38"/>
        <v>0</v>
      </c>
      <c r="AG134" s="1">
        <f t="shared" si="38"/>
        <v>0</v>
      </c>
      <c r="AH134" s="1">
        <f t="shared" si="38"/>
        <v>0</v>
      </c>
    </row>
    <row r="135" spans="1:34" ht="12" customHeight="1">
      <c r="A135" s="36" t="s">
        <v>82</v>
      </c>
      <c r="B135" s="34">
        <v>720</v>
      </c>
      <c r="C135" s="61"/>
      <c r="D135" s="61"/>
      <c r="E135" s="61"/>
      <c r="F135" s="49"/>
      <c r="AA135" s="7">
        <f t="shared" si="39"/>
        <v>0</v>
      </c>
      <c r="AB135" s="2">
        <f t="shared" si="40"/>
        <v>2005</v>
      </c>
      <c r="AC135" s="3" t="s">
        <v>1</v>
      </c>
      <c r="AD135" s="4">
        <v>1770</v>
      </c>
      <c r="AE135" s="3" t="s">
        <v>79</v>
      </c>
      <c r="AF135" s="1">
        <f t="shared" si="38"/>
        <v>0</v>
      </c>
      <c r="AG135" s="1">
        <f t="shared" si="38"/>
        <v>0</v>
      </c>
      <c r="AH135" s="1">
        <f t="shared" si="38"/>
        <v>0</v>
      </c>
    </row>
    <row r="136" spans="1:30" ht="12" customHeight="1">
      <c r="A136" s="36" t="s">
        <v>83</v>
      </c>
      <c r="B136" s="34">
        <v>730</v>
      </c>
      <c r="C136" s="38"/>
      <c r="D136" s="62"/>
      <c r="E136" s="54">
        <f>SUM(C136:D136)</f>
        <v>0</v>
      </c>
      <c r="F136" s="49"/>
      <c r="AA136" s="7"/>
      <c r="AD136" s="4"/>
    </row>
    <row r="137" spans="1:34" ht="12" customHeight="1">
      <c r="A137" s="36" t="s">
        <v>84</v>
      </c>
      <c r="B137" s="34">
        <v>740</v>
      </c>
      <c r="C137" s="40"/>
      <c r="D137" s="62"/>
      <c r="E137" s="54">
        <f>SUM(C137:D137)</f>
        <v>0</v>
      </c>
      <c r="F137" s="49"/>
      <c r="AA137" s="7">
        <f t="shared" si="39"/>
        <v>0</v>
      </c>
      <c r="AB137" s="2">
        <f t="shared" si="40"/>
        <v>2005</v>
      </c>
      <c r="AC137" s="3" t="s">
        <v>1</v>
      </c>
      <c r="AD137" s="4">
        <v>1790</v>
      </c>
      <c r="AE137" s="3" t="s">
        <v>79</v>
      </c>
      <c r="AF137" s="1">
        <f aca="true" t="shared" si="41" ref="AF137:AF155">SUM(C246)</f>
        <v>0</v>
      </c>
      <c r="AG137" s="1">
        <f aca="true" t="shared" si="42" ref="AG137:AG155">SUM(D246)</f>
        <v>0</v>
      </c>
      <c r="AH137" s="1">
        <f aca="true" t="shared" si="43" ref="AH137:AH155">SUM(E246)</f>
        <v>0</v>
      </c>
    </row>
    <row r="138" spans="1:34" ht="12" customHeight="1">
      <c r="A138" s="36" t="s">
        <v>85</v>
      </c>
      <c r="B138" s="34">
        <v>750</v>
      </c>
      <c r="C138" s="40"/>
      <c r="D138" s="62"/>
      <c r="E138" s="54">
        <f>SUM(C138:D138)</f>
        <v>0</v>
      </c>
      <c r="F138" s="49"/>
      <c r="AA138" s="7">
        <f t="shared" si="39"/>
        <v>0</v>
      </c>
      <c r="AB138" s="2">
        <f t="shared" si="40"/>
        <v>2005</v>
      </c>
      <c r="AC138" s="3" t="s">
        <v>1</v>
      </c>
      <c r="AD138" s="4">
        <v>1800</v>
      </c>
      <c r="AE138" s="3" t="s">
        <v>79</v>
      </c>
      <c r="AF138" s="1">
        <f t="shared" si="41"/>
        <v>0</v>
      </c>
      <c r="AG138" s="1">
        <f t="shared" si="42"/>
        <v>0</v>
      </c>
      <c r="AH138" s="1">
        <f t="shared" si="43"/>
        <v>0</v>
      </c>
    </row>
    <row r="139" spans="1:34" ht="12" customHeight="1">
      <c r="A139" s="36" t="s">
        <v>86</v>
      </c>
      <c r="B139" s="34">
        <v>760</v>
      </c>
      <c r="C139" s="35"/>
      <c r="D139" s="35"/>
      <c r="E139" s="35"/>
      <c r="F139" s="49"/>
      <c r="AA139" s="7">
        <f t="shared" si="39"/>
        <v>0</v>
      </c>
      <c r="AB139" s="2">
        <f t="shared" si="40"/>
        <v>2005</v>
      </c>
      <c r="AC139" s="3" t="s">
        <v>1</v>
      </c>
      <c r="AD139" s="4">
        <v>1810</v>
      </c>
      <c r="AE139" s="3" t="s">
        <v>79</v>
      </c>
      <c r="AF139" s="1">
        <f t="shared" si="41"/>
        <v>0</v>
      </c>
      <c r="AG139" s="1">
        <f t="shared" si="42"/>
        <v>0</v>
      </c>
      <c r="AH139" s="1">
        <f t="shared" si="43"/>
        <v>0</v>
      </c>
    </row>
    <row r="140" spans="1:34" ht="12" customHeight="1">
      <c r="A140" s="36" t="s">
        <v>87</v>
      </c>
      <c r="B140" s="34">
        <v>770</v>
      </c>
      <c r="C140" s="38"/>
      <c r="D140" s="62"/>
      <c r="E140" s="54">
        <f aca="true" t="shared" si="44" ref="E140:E145">SUM(C140:D140)</f>
        <v>0</v>
      </c>
      <c r="F140" s="49"/>
      <c r="AA140" s="7">
        <f t="shared" si="39"/>
        <v>0</v>
      </c>
      <c r="AB140" s="2">
        <f t="shared" si="40"/>
        <v>2005</v>
      </c>
      <c r="AC140" s="3" t="s">
        <v>1</v>
      </c>
      <c r="AD140" s="4">
        <v>1820</v>
      </c>
      <c r="AE140" s="3" t="s">
        <v>79</v>
      </c>
      <c r="AF140" s="1">
        <f t="shared" si="41"/>
        <v>0</v>
      </c>
      <c r="AG140" s="1">
        <f t="shared" si="42"/>
        <v>0</v>
      </c>
      <c r="AH140" s="1">
        <f t="shared" si="43"/>
        <v>0</v>
      </c>
    </row>
    <row r="141" spans="1:34" ht="12" customHeight="1">
      <c r="A141" s="36" t="s">
        <v>88</v>
      </c>
      <c r="B141" s="34">
        <v>780</v>
      </c>
      <c r="C141" s="40"/>
      <c r="D141" s="55"/>
      <c r="E141" s="54">
        <f t="shared" si="44"/>
        <v>0</v>
      </c>
      <c r="F141" s="49"/>
      <c r="AA141" s="7">
        <f t="shared" si="39"/>
        <v>0</v>
      </c>
      <c r="AB141" s="2">
        <f t="shared" si="40"/>
        <v>2005</v>
      </c>
      <c r="AC141" s="3" t="s">
        <v>1</v>
      </c>
      <c r="AD141" s="4">
        <v>1830</v>
      </c>
      <c r="AE141" s="3" t="s">
        <v>79</v>
      </c>
      <c r="AF141" s="1">
        <f t="shared" si="41"/>
        <v>0</v>
      </c>
      <c r="AG141" s="1">
        <f t="shared" si="42"/>
        <v>0</v>
      </c>
      <c r="AH141" s="1">
        <f t="shared" si="43"/>
        <v>0</v>
      </c>
    </row>
    <row r="142" spans="1:34" ht="12" customHeight="1">
      <c r="A142" s="36" t="s">
        <v>89</v>
      </c>
      <c r="B142" s="34">
        <v>790</v>
      </c>
      <c r="C142" s="40"/>
      <c r="D142" s="55"/>
      <c r="E142" s="54">
        <f t="shared" si="44"/>
        <v>0</v>
      </c>
      <c r="F142" s="49"/>
      <c r="AA142" s="7">
        <f t="shared" si="39"/>
        <v>0</v>
      </c>
      <c r="AB142" s="2">
        <f t="shared" si="40"/>
        <v>2005</v>
      </c>
      <c r="AC142" s="3" t="s">
        <v>1</v>
      </c>
      <c r="AD142" s="4">
        <v>1840</v>
      </c>
      <c r="AE142" s="3" t="s">
        <v>79</v>
      </c>
      <c r="AF142" s="1">
        <f t="shared" si="41"/>
        <v>0</v>
      </c>
      <c r="AG142" s="1">
        <f t="shared" si="42"/>
        <v>0</v>
      </c>
      <c r="AH142" s="1">
        <f t="shared" si="43"/>
        <v>0</v>
      </c>
    </row>
    <row r="143" spans="1:34" ht="12" customHeight="1">
      <c r="A143" s="36" t="s">
        <v>90</v>
      </c>
      <c r="B143" s="34">
        <v>800</v>
      </c>
      <c r="C143" s="40"/>
      <c r="D143" s="55"/>
      <c r="E143" s="54">
        <f t="shared" si="44"/>
        <v>0</v>
      </c>
      <c r="F143" s="49"/>
      <c r="AA143" s="7">
        <f t="shared" si="39"/>
        <v>0</v>
      </c>
      <c r="AB143" s="2">
        <f t="shared" si="40"/>
        <v>2005</v>
      </c>
      <c r="AC143" s="3" t="s">
        <v>1</v>
      </c>
      <c r="AD143" s="4">
        <v>1850</v>
      </c>
      <c r="AE143" s="3" t="s">
        <v>79</v>
      </c>
      <c r="AF143" s="1">
        <f t="shared" si="41"/>
        <v>0</v>
      </c>
      <c r="AG143" s="1">
        <f t="shared" si="42"/>
        <v>0</v>
      </c>
      <c r="AH143" s="1">
        <f t="shared" si="43"/>
        <v>0</v>
      </c>
    </row>
    <row r="144" spans="1:34" ht="12" customHeight="1">
      <c r="A144" s="36" t="s">
        <v>91</v>
      </c>
      <c r="B144" s="34">
        <v>810</v>
      </c>
      <c r="C144" s="40"/>
      <c r="D144" s="55"/>
      <c r="E144" s="54">
        <f t="shared" si="44"/>
        <v>0</v>
      </c>
      <c r="F144" s="49"/>
      <c r="AA144" s="7">
        <f t="shared" si="39"/>
        <v>0</v>
      </c>
      <c r="AB144" s="2">
        <f t="shared" si="40"/>
        <v>2005</v>
      </c>
      <c r="AC144" s="3" t="s">
        <v>1</v>
      </c>
      <c r="AD144" s="4">
        <v>1860</v>
      </c>
      <c r="AE144" s="3" t="s">
        <v>79</v>
      </c>
      <c r="AF144" s="1">
        <f t="shared" si="41"/>
        <v>0</v>
      </c>
      <c r="AG144" s="1">
        <f t="shared" si="42"/>
        <v>0</v>
      </c>
      <c r="AH144" s="1">
        <f t="shared" si="43"/>
        <v>0</v>
      </c>
    </row>
    <row r="145" spans="1:34" ht="12" customHeight="1">
      <c r="A145" s="36" t="s">
        <v>92</v>
      </c>
      <c r="B145" s="34">
        <v>820</v>
      </c>
      <c r="C145" s="40"/>
      <c r="D145" s="55"/>
      <c r="E145" s="54">
        <f t="shared" si="44"/>
        <v>0</v>
      </c>
      <c r="F145" s="49"/>
      <c r="AA145" s="7">
        <f t="shared" si="39"/>
        <v>0</v>
      </c>
      <c r="AB145" s="2">
        <f t="shared" si="40"/>
        <v>2005</v>
      </c>
      <c r="AC145" s="3" t="s">
        <v>1</v>
      </c>
      <c r="AD145" s="4">
        <v>1870</v>
      </c>
      <c r="AE145" s="3" t="s">
        <v>79</v>
      </c>
      <c r="AF145" s="1">
        <f t="shared" si="41"/>
        <v>0</v>
      </c>
      <c r="AG145" s="1">
        <f t="shared" si="42"/>
        <v>0</v>
      </c>
      <c r="AH145" s="1">
        <f t="shared" si="43"/>
        <v>0</v>
      </c>
    </row>
    <row r="146" spans="1:34" ht="12" customHeight="1">
      <c r="A146" s="36" t="s">
        <v>93</v>
      </c>
      <c r="B146" s="34">
        <v>830</v>
      </c>
      <c r="C146" s="35"/>
      <c r="D146" s="35"/>
      <c r="E146" s="35"/>
      <c r="F146" s="49"/>
      <c r="AA146" s="7">
        <f t="shared" si="39"/>
        <v>0</v>
      </c>
      <c r="AB146" s="2">
        <f t="shared" si="40"/>
        <v>2005</v>
      </c>
      <c r="AC146" s="3" t="s">
        <v>1</v>
      </c>
      <c r="AD146" s="4">
        <v>1880</v>
      </c>
      <c r="AE146" s="3" t="s">
        <v>79</v>
      </c>
      <c r="AF146" s="1">
        <f t="shared" si="41"/>
        <v>0</v>
      </c>
      <c r="AG146" s="1">
        <f t="shared" si="42"/>
        <v>0</v>
      </c>
      <c r="AH146" s="1">
        <f t="shared" si="43"/>
        <v>0</v>
      </c>
    </row>
    <row r="147" spans="1:34" ht="12" customHeight="1">
      <c r="A147" s="36" t="s">
        <v>94</v>
      </c>
      <c r="B147" s="34">
        <v>840</v>
      </c>
      <c r="C147" s="38"/>
      <c r="D147" s="62"/>
      <c r="E147" s="54">
        <f aca="true" t="shared" si="45" ref="E147:E152">SUM(C147:D147)</f>
        <v>0</v>
      </c>
      <c r="F147" s="49"/>
      <c r="AA147" s="7">
        <f t="shared" si="39"/>
        <v>0</v>
      </c>
      <c r="AB147" s="2">
        <f t="shared" si="40"/>
        <v>2005</v>
      </c>
      <c r="AC147" s="3" t="s">
        <v>1</v>
      </c>
      <c r="AD147" s="4">
        <v>1890</v>
      </c>
      <c r="AE147" s="3" t="s">
        <v>79</v>
      </c>
      <c r="AF147" s="1">
        <f t="shared" si="41"/>
        <v>0</v>
      </c>
      <c r="AG147" s="1">
        <f t="shared" si="42"/>
        <v>0</v>
      </c>
      <c r="AH147" s="1">
        <f t="shared" si="43"/>
        <v>0</v>
      </c>
    </row>
    <row r="148" spans="1:34" ht="12" customHeight="1">
      <c r="A148" s="36" t="s">
        <v>95</v>
      </c>
      <c r="B148" s="34">
        <v>850</v>
      </c>
      <c r="C148" s="40"/>
      <c r="D148" s="55"/>
      <c r="E148" s="54">
        <f t="shared" si="45"/>
        <v>0</v>
      </c>
      <c r="F148" s="49"/>
      <c r="AA148" s="7">
        <f t="shared" si="39"/>
        <v>0</v>
      </c>
      <c r="AB148" s="2">
        <f t="shared" si="40"/>
        <v>2005</v>
      </c>
      <c r="AC148" s="3" t="s">
        <v>1</v>
      </c>
      <c r="AD148" s="4">
        <v>1900</v>
      </c>
      <c r="AE148" s="3" t="s">
        <v>79</v>
      </c>
      <c r="AF148" s="1">
        <f t="shared" si="41"/>
        <v>0</v>
      </c>
      <c r="AG148" s="1">
        <f t="shared" si="42"/>
        <v>0</v>
      </c>
      <c r="AH148" s="1">
        <f t="shared" si="43"/>
        <v>0</v>
      </c>
    </row>
    <row r="149" spans="1:34" ht="12" customHeight="1">
      <c r="A149" s="36" t="s">
        <v>96</v>
      </c>
      <c r="B149" s="34">
        <v>860</v>
      </c>
      <c r="C149" s="40"/>
      <c r="D149" s="55"/>
      <c r="E149" s="54">
        <f t="shared" si="45"/>
        <v>0</v>
      </c>
      <c r="F149" s="49"/>
      <c r="AA149" s="7">
        <f t="shared" si="39"/>
        <v>0</v>
      </c>
      <c r="AB149" s="2">
        <f t="shared" si="40"/>
        <v>2005</v>
      </c>
      <c r="AC149" s="3" t="s">
        <v>1</v>
      </c>
      <c r="AD149" s="4">
        <v>1910</v>
      </c>
      <c r="AE149" s="3" t="s">
        <v>79</v>
      </c>
      <c r="AF149" s="1">
        <f t="shared" si="41"/>
        <v>0</v>
      </c>
      <c r="AG149" s="1">
        <f t="shared" si="42"/>
        <v>0</v>
      </c>
      <c r="AH149" s="1">
        <f t="shared" si="43"/>
        <v>0</v>
      </c>
    </row>
    <row r="150" spans="1:34" ht="12" customHeight="1">
      <c r="A150" s="36" t="s">
        <v>97</v>
      </c>
      <c r="B150" s="34">
        <v>870</v>
      </c>
      <c r="C150" s="40"/>
      <c r="D150" s="55"/>
      <c r="E150" s="54">
        <f t="shared" si="45"/>
        <v>0</v>
      </c>
      <c r="F150" s="49"/>
      <c r="AA150" s="7">
        <f t="shared" si="39"/>
        <v>0</v>
      </c>
      <c r="AB150" s="2">
        <f t="shared" si="40"/>
        <v>2005</v>
      </c>
      <c r="AC150" s="3" t="s">
        <v>1</v>
      </c>
      <c r="AD150" s="4">
        <v>1920</v>
      </c>
      <c r="AE150" s="3" t="s">
        <v>79</v>
      </c>
      <c r="AF150" s="1">
        <f t="shared" si="41"/>
        <v>0</v>
      </c>
      <c r="AG150" s="1">
        <f t="shared" si="42"/>
        <v>0</v>
      </c>
      <c r="AH150" s="1">
        <f t="shared" si="43"/>
        <v>0</v>
      </c>
    </row>
    <row r="151" spans="1:34" ht="12" customHeight="1">
      <c r="A151" s="36" t="s">
        <v>98</v>
      </c>
      <c r="B151" s="34">
        <v>880</v>
      </c>
      <c r="C151" s="40"/>
      <c r="D151" s="55"/>
      <c r="E151" s="54">
        <f t="shared" si="45"/>
        <v>0</v>
      </c>
      <c r="F151" s="49"/>
      <c r="AA151" s="7">
        <f t="shared" si="39"/>
        <v>0</v>
      </c>
      <c r="AB151" s="2">
        <f t="shared" si="40"/>
        <v>2005</v>
      </c>
      <c r="AC151" s="3" t="s">
        <v>1</v>
      </c>
      <c r="AD151" s="4">
        <v>1930</v>
      </c>
      <c r="AE151" s="3" t="s">
        <v>79</v>
      </c>
      <c r="AF151" s="1">
        <f t="shared" si="41"/>
        <v>0</v>
      </c>
      <c r="AG151" s="1">
        <f t="shared" si="42"/>
        <v>0</v>
      </c>
      <c r="AH151" s="1">
        <f t="shared" si="43"/>
        <v>0</v>
      </c>
    </row>
    <row r="152" spans="1:34" ht="12" customHeight="1">
      <c r="A152" s="36" t="s">
        <v>99</v>
      </c>
      <c r="B152" s="34">
        <v>890</v>
      </c>
      <c r="C152" s="40"/>
      <c r="D152" s="55"/>
      <c r="E152" s="54">
        <f t="shared" si="45"/>
        <v>0</v>
      </c>
      <c r="F152" s="49"/>
      <c r="AA152" s="7">
        <f t="shared" si="39"/>
        <v>0</v>
      </c>
      <c r="AB152" s="2">
        <f t="shared" si="40"/>
        <v>2005</v>
      </c>
      <c r="AC152" s="3" t="s">
        <v>1</v>
      </c>
      <c r="AD152" s="4">
        <v>1940</v>
      </c>
      <c r="AE152" s="3" t="s">
        <v>79</v>
      </c>
      <c r="AF152" s="1">
        <f t="shared" si="41"/>
        <v>0</v>
      </c>
      <c r="AG152" s="1">
        <f t="shared" si="42"/>
        <v>0</v>
      </c>
      <c r="AH152" s="1">
        <f t="shared" si="43"/>
        <v>0</v>
      </c>
    </row>
    <row r="153" spans="1:34" ht="12" customHeight="1">
      <c r="A153" s="36" t="s">
        <v>100</v>
      </c>
      <c r="B153" s="34">
        <v>900</v>
      </c>
      <c r="C153" s="35"/>
      <c r="D153" s="35"/>
      <c r="E153" s="35"/>
      <c r="F153" s="49"/>
      <c r="AA153" s="7">
        <f t="shared" si="39"/>
        <v>0</v>
      </c>
      <c r="AB153" s="2">
        <f t="shared" si="40"/>
        <v>2005</v>
      </c>
      <c r="AC153" s="3" t="s">
        <v>1</v>
      </c>
      <c r="AD153" s="4">
        <v>1950</v>
      </c>
      <c r="AE153" s="3" t="s">
        <v>79</v>
      </c>
      <c r="AF153" s="1">
        <f t="shared" si="41"/>
        <v>0</v>
      </c>
      <c r="AG153" s="1">
        <f t="shared" si="42"/>
        <v>0</v>
      </c>
      <c r="AH153" s="1">
        <f t="shared" si="43"/>
        <v>0</v>
      </c>
    </row>
    <row r="154" spans="1:34" ht="12" customHeight="1">
      <c r="A154" s="36" t="s">
        <v>101</v>
      </c>
      <c r="B154" s="34">
        <v>910</v>
      </c>
      <c r="C154" s="38"/>
      <c r="D154" s="62"/>
      <c r="E154" s="54">
        <f>SUM(C154:D154)</f>
        <v>0</v>
      </c>
      <c r="F154" s="49"/>
      <c r="AA154" s="7">
        <f t="shared" si="39"/>
        <v>0</v>
      </c>
      <c r="AB154" s="2">
        <f t="shared" si="40"/>
        <v>2005</v>
      </c>
      <c r="AC154" s="3" t="s">
        <v>1</v>
      </c>
      <c r="AD154" s="4">
        <v>1960</v>
      </c>
      <c r="AE154" s="3" t="s">
        <v>79</v>
      </c>
      <c r="AF154" s="1">
        <f t="shared" si="41"/>
        <v>0</v>
      </c>
      <c r="AG154" s="1">
        <f t="shared" si="42"/>
        <v>0</v>
      </c>
      <c r="AH154" s="1">
        <f t="shared" si="43"/>
        <v>0</v>
      </c>
    </row>
    <row r="155" spans="1:34" ht="12" customHeight="1">
      <c r="A155" s="36" t="s">
        <v>102</v>
      </c>
      <c r="B155" s="34">
        <v>920</v>
      </c>
      <c r="C155" s="40"/>
      <c r="D155" s="55"/>
      <c r="E155" s="54">
        <f>SUM(C155:D155)</f>
        <v>0</v>
      </c>
      <c r="F155" s="49"/>
      <c r="AA155" s="7">
        <f t="shared" si="39"/>
        <v>0</v>
      </c>
      <c r="AB155" s="2">
        <f t="shared" si="40"/>
        <v>2005</v>
      </c>
      <c r="AC155" s="3" t="s">
        <v>1</v>
      </c>
      <c r="AD155" s="4">
        <v>1970</v>
      </c>
      <c r="AE155" s="3" t="s">
        <v>79</v>
      </c>
      <c r="AF155" s="1">
        <f t="shared" si="41"/>
        <v>0</v>
      </c>
      <c r="AG155" s="1">
        <f t="shared" si="42"/>
        <v>0</v>
      </c>
      <c r="AH155" s="1">
        <f t="shared" si="43"/>
        <v>0</v>
      </c>
    </row>
    <row r="156" spans="1:34" ht="12" customHeight="1">
      <c r="A156" s="36" t="s">
        <v>103</v>
      </c>
      <c r="B156" s="34">
        <v>930</v>
      </c>
      <c r="C156" s="40"/>
      <c r="D156" s="55"/>
      <c r="E156" s="54">
        <f>SUM(C156:D156)</f>
        <v>0</v>
      </c>
      <c r="F156" s="49"/>
      <c r="AA156" s="7">
        <f t="shared" si="39"/>
        <v>0</v>
      </c>
      <c r="AB156" s="2">
        <f t="shared" si="40"/>
        <v>2005</v>
      </c>
      <c r="AC156" s="3" t="s">
        <v>1</v>
      </c>
      <c r="AD156" s="4">
        <v>1980</v>
      </c>
      <c r="AE156" s="3" t="s">
        <v>79</v>
      </c>
      <c r="AF156" s="1">
        <f>SUM(C266)</f>
        <v>0</v>
      </c>
      <c r="AG156" s="1">
        <f>SUM(D266)</f>
        <v>0</v>
      </c>
      <c r="AH156" s="1">
        <f>SUM(E266)</f>
        <v>0</v>
      </c>
    </row>
    <row r="157" spans="1:34" ht="12" customHeight="1">
      <c r="A157" s="36" t="s">
        <v>104</v>
      </c>
      <c r="B157" s="34">
        <v>940</v>
      </c>
      <c r="C157" s="40"/>
      <c r="D157" s="55"/>
      <c r="E157" s="54">
        <f>SUM(C157:D157)</f>
        <v>0</v>
      </c>
      <c r="F157" s="49"/>
      <c r="AA157" s="7">
        <f t="shared" si="39"/>
        <v>0</v>
      </c>
      <c r="AB157" s="2">
        <f t="shared" si="40"/>
        <v>2005</v>
      </c>
      <c r="AC157" s="3" t="s">
        <v>1</v>
      </c>
      <c r="AD157" s="4">
        <v>2000</v>
      </c>
      <c r="AE157" s="3" t="s">
        <v>79</v>
      </c>
      <c r="AF157" s="1">
        <f aca="true" t="shared" si="46" ref="AF157:AH170">SUM(C268)</f>
        <v>0</v>
      </c>
      <c r="AG157" s="1">
        <f t="shared" si="46"/>
        <v>0</v>
      </c>
      <c r="AH157" s="1">
        <f t="shared" si="46"/>
        <v>0</v>
      </c>
    </row>
    <row r="158" spans="1:34" ht="12" customHeight="1">
      <c r="A158" s="36" t="s">
        <v>105</v>
      </c>
      <c r="B158" s="34">
        <v>950</v>
      </c>
      <c r="C158" s="35"/>
      <c r="D158" s="35"/>
      <c r="E158" s="35"/>
      <c r="F158" s="49"/>
      <c r="AA158" s="7">
        <f t="shared" si="39"/>
        <v>0</v>
      </c>
      <c r="AB158" s="2">
        <f t="shared" si="40"/>
        <v>2005</v>
      </c>
      <c r="AC158" s="3" t="s">
        <v>1</v>
      </c>
      <c r="AD158" s="4">
        <v>2010</v>
      </c>
      <c r="AE158" s="3" t="s">
        <v>79</v>
      </c>
      <c r="AF158" s="1">
        <f t="shared" si="46"/>
        <v>0</v>
      </c>
      <c r="AG158" s="1">
        <f t="shared" si="46"/>
        <v>0</v>
      </c>
      <c r="AH158" s="1">
        <f t="shared" si="46"/>
        <v>0</v>
      </c>
    </row>
    <row r="159" spans="1:34" ht="12" customHeight="1">
      <c r="A159" s="36" t="s">
        <v>106</v>
      </c>
      <c r="B159" s="34">
        <v>960</v>
      </c>
      <c r="C159" s="38"/>
      <c r="D159" s="62"/>
      <c r="E159" s="54">
        <f>SUM(C159:D159)</f>
        <v>0</v>
      </c>
      <c r="F159" s="49"/>
      <c r="AA159" s="7">
        <f t="shared" si="39"/>
        <v>0</v>
      </c>
      <c r="AB159" s="2">
        <f t="shared" si="40"/>
        <v>2005</v>
      </c>
      <c r="AC159" s="3" t="s">
        <v>1</v>
      </c>
      <c r="AD159" s="4">
        <v>2020</v>
      </c>
      <c r="AE159" s="3" t="s">
        <v>79</v>
      </c>
      <c r="AF159" s="1">
        <f t="shared" si="46"/>
        <v>0</v>
      </c>
      <c r="AG159" s="1">
        <f t="shared" si="46"/>
        <v>0</v>
      </c>
      <c r="AH159" s="1">
        <f t="shared" si="46"/>
        <v>0</v>
      </c>
    </row>
    <row r="160" spans="1:34" ht="12" customHeight="1">
      <c r="A160" s="36" t="s">
        <v>107</v>
      </c>
      <c r="B160" s="34">
        <v>970</v>
      </c>
      <c r="C160" s="40"/>
      <c r="D160" s="55"/>
      <c r="E160" s="54">
        <f>SUM(C160:D160)</f>
        <v>0</v>
      </c>
      <c r="F160" s="49"/>
      <c r="AA160" s="7">
        <f t="shared" si="39"/>
        <v>0</v>
      </c>
      <c r="AB160" s="2">
        <f t="shared" si="40"/>
        <v>2005</v>
      </c>
      <c r="AC160" s="3" t="s">
        <v>1</v>
      </c>
      <c r="AD160" s="4">
        <v>2030</v>
      </c>
      <c r="AE160" s="3" t="s">
        <v>79</v>
      </c>
      <c r="AF160" s="1">
        <f t="shared" si="46"/>
        <v>0</v>
      </c>
      <c r="AG160" s="1">
        <f t="shared" si="46"/>
        <v>0</v>
      </c>
      <c r="AH160" s="1">
        <f t="shared" si="46"/>
        <v>0</v>
      </c>
    </row>
    <row r="161" spans="1:34" ht="12" customHeight="1">
      <c r="A161" s="36" t="s">
        <v>108</v>
      </c>
      <c r="B161" s="34">
        <v>980</v>
      </c>
      <c r="C161" s="40"/>
      <c r="D161" s="55"/>
      <c r="E161" s="54">
        <f>SUM(C161:D161)</f>
        <v>0</v>
      </c>
      <c r="F161" s="49"/>
      <c r="AA161" s="7">
        <f t="shared" si="39"/>
        <v>0</v>
      </c>
      <c r="AB161" s="2">
        <f t="shared" si="40"/>
        <v>2005</v>
      </c>
      <c r="AC161" s="3" t="s">
        <v>1</v>
      </c>
      <c r="AD161" s="4">
        <v>2040</v>
      </c>
      <c r="AE161" s="3" t="s">
        <v>79</v>
      </c>
      <c r="AF161" s="1">
        <f t="shared" si="46"/>
        <v>0</v>
      </c>
      <c r="AG161" s="1">
        <f t="shared" si="46"/>
        <v>0</v>
      </c>
      <c r="AH161" s="1">
        <f t="shared" si="46"/>
        <v>0</v>
      </c>
    </row>
    <row r="162" spans="1:34" ht="12" customHeight="1">
      <c r="A162" s="36" t="s">
        <v>109</v>
      </c>
      <c r="B162" s="34">
        <v>990</v>
      </c>
      <c r="C162" s="40"/>
      <c r="D162" s="55"/>
      <c r="E162" s="54">
        <f>SUM(C162:D162)</f>
        <v>0</v>
      </c>
      <c r="F162" s="49"/>
      <c r="AA162" s="7">
        <f t="shared" si="39"/>
        <v>0</v>
      </c>
      <c r="AB162" s="2">
        <f t="shared" si="40"/>
        <v>2005</v>
      </c>
      <c r="AC162" s="3" t="s">
        <v>1</v>
      </c>
      <c r="AD162" s="4">
        <v>2050</v>
      </c>
      <c r="AE162" s="3" t="s">
        <v>79</v>
      </c>
      <c r="AF162" s="1">
        <f t="shared" si="46"/>
        <v>0</v>
      </c>
      <c r="AG162" s="1">
        <f t="shared" si="46"/>
        <v>0</v>
      </c>
      <c r="AH162" s="1">
        <f t="shared" si="46"/>
        <v>0</v>
      </c>
    </row>
    <row r="163" spans="1:34" ht="12" customHeight="1">
      <c r="A163" s="36" t="s">
        <v>110</v>
      </c>
      <c r="B163" s="34">
        <v>1000</v>
      </c>
      <c r="C163" s="35"/>
      <c r="D163" s="35"/>
      <c r="E163" s="35"/>
      <c r="F163" s="49"/>
      <c r="AA163" s="7">
        <f t="shared" si="39"/>
        <v>0</v>
      </c>
      <c r="AB163" s="2">
        <f t="shared" si="40"/>
        <v>2005</v>
      </c>
      <c r="AC163" s="3" t="s">
        <v>1</v>
      </c>
      <c r="AD163" s="4">
        <v>2060</v>
      </c>
      <c r="AE163" s="3" t="s">
        <v>79</v>
      </c>
      <c r="AF163" s="1">
        <f t="shared" si="46"/>
        <v>0</v>
      </c>
      <c r="AG163" s="1">
        <f t="shared" si="46"/>
        <v>0</v>
      </c>
      <c r="AH163" s="1">
        <f t="shared" si="46"/>
        <v>0</v>
      </c>
    </row>
    <row r="164" spans="1:34" ht="12" customHeight="1">
      <c r="A164" s="36" t="s">
        <v>111</v>
      </c>
      <c r="B164" s="34">
        <v>1010</v>
      </c>
      <c r="C164" s="38"/>
      <c r="D164" s="62"/>
      <c r="E164" s="54">
        <f aca="true" t="shared" si="47" ref="E164:E169">SUM(C164:D164)</f>
        <v>0</v>
      </c>
      <c r="F164" s="49"/>
      <c r="AA164" s="7">
        <f t="shared" si="39"/>
        <v>0</v>
      </c>
      <c r="AB164" s="2">
        <f t="shared" si="40"/>
        <v>2005</v>
      </c>
      <c r="AC164" s="3" t="s">
        <v>1</v>
      </c>
      <c r="AD164" s="4">
        <v>2070</v>
      </c>
      <c r="AE164" s="3" t="s">
        <v>79</v>
      </c>
      <c r="AF164" s="1">
        <f t="shared" si="46"/>
        <v>0</v>
      </c>
      <c r="AG164" s="1">
        <f t="shared" si="46"/>
        <v>0</v>
      </c>
      <c r="AH164" s="1">
        <f t="shared" si="46"/>
        <v>0</v>
      </c>
    </row>
    <row r="165" spans="1:34" ht="12" customHeight="1">
      <c r="A165" s="36" t="s">
        <v>112</v>
      </c>
      <c r="B165" s="34">
        <v>1020</v>
      </c>
      <c r="C165" s="40"/>
      <c r="D165" s="55"/>
      <c r="E165" s="54">
        <f t="shared" si="47"/>
        <v>0</v>
      </c>
      <c r="F165" s="49"/>
      <c r="AA165" s="7">
        <f aca="true" t="shared" si="48" ref="AA165:AA196">($AA$1)</f>
        <v>0</v>
      </c>
      <c r="AB165" s="2">
        <f aca="true" t="shared" si="49" ref="AB165:AB196">($E$17)</f>
        <v>2005</v>
      </c>
      <c r="AC165" s="3" t="s">
        <v>1</v>
      </c>
      <c r="AD165" s="4">
        <v>2080</v>
      </c>
      <c r="AE165" s="3" t="s">
        <v>79</v>
      </c>
      <c r="AF165" s="1">
        <f t="shared" si="46"/>
        <v>0</v>
      </c>
      <c r="AG165" s="1">
        <f t="shared" si="46"/>
        <v>0</v>
      </c>
      <c r="AH165" s="1">
        <f t="shared" si="46"/>
        <v>0</v>
      </c>
    </row>
    <row r="166" spans="1:34" ht="12" customHeight="1">
      <c r="A166" s="36" t="s">
        <v>113</v>
      </c>
      <c r="B166" s="34">
        <v>1030</v>
      </c>
      <c r="C166" s="40"/>
      <c r="D166" s="55"/>
      <c r="E166" s="54">
        <f t="shared" si="47"/>
        <v>0</v>
      </c>
      <c r="F166" s="49"/>
      <c r="AA166" s="7">
        <f t="shared" si="48"/>
        <v>0</v>
      </c>
      <c r="AB166" s="2">
        <f t="shared" si="49"/>
        <v>2005</v>
      </c>
      <c r="AC166" s="3" t="s">
        <v>1</v>
      </c>
      <c r="AD166" s="4">
        <v>2090</v>
      </c>
      <c r="AE166" s="3" t="s">
        <v>79</v>
      </c>
      <c r="AF166" s="1">
        <f t="shared" si="46"/>
        <v>0</v>
      </c>
      <c r="AG166" s="1">
        <f t="shared" si="46"/>
        <v>0</v>
      </c>
      <c r="AH166" s="1">
        <f t="shared" si="46"/>
        <v>0</v>
      </c>
    </row>
    <row r="167" spans="1:34" ht="12" customHeight="1">
      <c r="A167" s="36" t="s">
        <v>114</v>
      </c>
      <c r="B167" s="34">
        <v>1040</v>
      </c>
      <c r="C167" s="40"/>
      <c r="D167" s="55"/>
      <c r="E167" s="54">
        <f t="shared" si="47"/>
        <v>0</v>
      </c>
      <c r="F167" s="49"/>
      <c r="AA167" s="7">
        <f t="shared" si="48"/>
        <v>0</v>
      </c>
      <c r="AB167" s="2">
        <f t="shared" si="49"/>
        <v>2005</v>
      </c>
      <c r="AC167" s="3" t="s">
        <v>1</v>
      </c>
      <c r="AD167" s="4">
        <v>2100</v>
      </c>
      <c r="AE167" s="3" t="s">
        <v>79</v>
      </c>
      <c r="AF167" s="1">
        <f t="shared" si="46"/>
        <v>0</v>
      </c>
      <c r="AG167" s="1">
        <f t="shared" si="46"/>
        <v>0</v>
      </c>
      <c r="AH167" s="1">
        <f t="shared" si="46"/>
        <v>0</v>
      </c>
    </row>
    <row r="168" spans="1:34" ht="12" customHeight="1">
      <c r="A168" s="36" t="s">
        <v>115</v>
      </c>
      <c r="B168" s="34">
        <v>1050</v>
      </c>
      <c r="C168" s="40"/>
      <c r="D168" s="55"/>
      <c r="E168" s="54">
        <f t="shared" si="47"/>
        <v>0</v>
      </c>
      <c r="F168" s="49"/>
      <c r="AA168" s="7">
        <f t="shared" si="48"/>
        <v>0</v>
      </c>
      <c r="AB168" s="2">
        <f t="shared" si="49"/>
        <v>2005</v>
      </c>
      <c r="AC168" s="3" t="s">
        <v>1</v>
      </c>
      <c r="AD168" s="4">
        <v>2110</v>
      </c>
      <c r="AE168" s="3" t="s">
        <v>79</v>
      </c>
      <c r="AF168" s="1">
        <f t="shared" si="46"/>
        <v>0</v>
      </c>
      <c r="AG168" s="1">
        <f t="shared" si="46"/>
        <v>0</v>
      </c>
      <c r="AH168" s="1">
        <f t="shared" si="46"/>
        <v>0</v>
      </c>
    </row>
    <row r="169" spans="1:34" ht="12" customHeight="1">
      <c r="A169" s="36" t="s">
        <v>116</v>
      </c>
      <c r="B169" s="34">
        <v>1060</v>
      </c>
      <c r="C169" s="40"/>
      <c r="D169" s="55"/>
      <c r="E169" s="54">
        <f t="shared" si="47"/>
        <v>0</v>
      </c>
      <c r="F169" s="49"/>
      <c r="AA169" s="7">
        <f t="shared" si="48"/>
        <v>0</v>
      </c>
      <c r="AB169" s="2">
        <f t="shared" si="49"/>
        <v>2005</v>
      </c>
      <c r="AC169" s="3" t="s">
        <v>1</v>
      </c>
      <c r="AD169" s="4">
        <v>2120</v>
      </c>
      <c r="AE169" s="3" t="s">
        <v>79</v>
      </c>
      <c r="AF169" s="1">
        <f t="shared" si="46"/>
        <v>0</v>
      </c>
      <c r="AG169" s="1">
        <f t="shared" si="46"/>
        <v>0</v>
      </c>
      <c r="AH169" s="1">
        <f t="shared" si="46"/>
        <v>0</v>
      </c>
    </row>
    <row r="170" spans="1:34" ht="12" customHeight="1">
      <c r="A170" s="36" t="s">
        <v>117</v>
      </c>
      <c r="B170" s="34">
        <v>1070</v>
      </c>
      <c r="C170" s="35"/>
      <c r="D170" s="35"/>
      <c r="E170" s="35"/>
      <c r="F170" s="49"/>
      <c r="AA170" s="7">
        <f t="shared" si="48"/>
        <v>0</v>
      </c>
      <c r="AB170" s="2">
        <f t="shared" si="49"/>
        <v>2005</v>
      </c>
      <c r="AC170" s="3" t="s">
        <v>1</v>
      </c>
      <c r="AD170" s="4">
        <v>2130</v>
      </c>
      <c r="AE170" s="3" t="s">
        <v>79</v>
      </c>
      <c r="AF170" s="1">
        <f t="shared" si="46"/>
        <v>0</v>
      </c>
      <c r="AG170" s="1">
        <f t="shared" si="46"/>
        <v>0</v>
      </c>
      <c r="AH170" s="1">
        <f t="shared" si="46"/>
        <v>0</v>
      </c>
    </row>
    <row r="171" spans="1:34" ht="12" customHeight="1">
      <c r="A171" s="36" t="s">
        <v>118</v>
      </c>
      <c r="B171" s="34">
        <v>1080</v>
      </c>
      <c r="C171" s="38"/>
      <c r="D171" s="62"/>
      <c r="E171" s="54">
        <f>SUM(C171:D171)</f>
        <v>0</v>
      </c>
      <c r="F171" s="49"/>
      <c r="AA171" s="7">
        <f t="shared" si="48"/>
        <v>0</v>
      </c>
      <c r="AB171" s="2">
        <f t="shared" si="49"/>
        <v>2005</v>
      </c>
      <c r="AC171" s="3" t="s">
        <v>1</v>
      </c>
      <c r="AD171" s="4">
        <v>2140</v>
      </c>
      <c r="AE171" s="3" t="s">
        <v>79</v>
      </c>
      <c r="AF171" s="1">
        <f>SUM(C283)</f>
        <v>0</v>
      </c>
      <c r="AG171" s="1">
        <f>SUM(D283)</f>
        <v>0</v>
      </c>
      <c r="AH171" s="1">
        <f>SUM(E283)</f>
        <v>0</v>
      </c>
    </row>
    <row r="172" spans="1:34" ht="12" customHeight="1">
      <c r="A172" s="36" t="s">
        <v>119</v>
      </c>
      <c r="B172" s="34">
        <v>1090</v>
      </c>
      <c r="C172" s="40"/>
      <c r="D172" s="55"/>
      <c r="E172" s="54">
        <f>SUM(C172:D172)</f>
        <v>0</v>
      </c>
      <c r="F172" s="49"/>
      <c r="AA172" s="7">
        <f t="shared" si="48"/>
        <v>0</v>
      </c>
      <c r="AB172" s="2">
        <f t="shared" si="49"/>
        <v>2005</v>
      </c>
      <c r="AC172" s="3" t="s">
        <v>1</v>
      </c>
      <c r="AD172" s="4">
        <v>2150</v>
      </c>
      <c r="AE172" s="3" t="s">
        <v>79</v>
      </c>
      <c r="AF172" s="1">
        <f>SUM(C285)</f>
        <v>0</v>
      </c>
      <c r="AG172" s="1">
        <f>SUM(D285)</f>
        <v>0</v>
      </c>
      <c r="AH172" s="1">
        <f>SUM(E285)</f>
        <v>0</v>
      </c>
    </row>
    <row r="173" spans="1:35" ht="12" customHeight="1">
      <c r="A173" s="36" t="s">
        <v>120</v>
      </c>
      <c r="B173" s="34">
        <v>1100</v>
      </c>
      <c r="C173" s="40"/>
      <c r="D173" s="55"/>
      <c r="E173" s="54">
        <f>SUM(C173:D173)</f>
        <v>0</v>
      </c>
      <c r="F173" s="49"/>
      <c r="AA173" s="7">
        <f t="shared" si="48"/>
        <v>0</v>
      </c>
      <c r="AB173" s="2">
        <f t="shared" si="49"/>
        <v>2005</v>
      </c>
      <c r="AC173" s="3" t="s">
        <v>1</v>
      </c>
      <c r="AD173" s="4">
        <v>2210</v>
      </c>
      <c r="AE173" s="3" t="s">
        <v>121</v>
      </c>
      <c r="AF173" s="1">
        <f>SUM(C297)</f>
        <v>0</v>
      </c>
      <c r="AG173" s="1">
        <f>SUM(D297)</f>
        <v>0</v>
      </c>
      <c r="AH173" s="1">
        <f>SUM(E297)</f>
        <v>0</v>
      </c>
      <c r="AI173" s="1">
        <f>SUM(F297)</f>
        <v>0</v>
      </c>
    </row>
    <row r="174" spans="1:35" ht="12" customHeight="1">
      <c r="A174" s="36" t="s">
        <v>122</v>
      </c>
      <c r="B174" s="34">
        <v>1110</v>
      </c>
      <c r="C174" s="40"/>
      <c r="D174" s="55"/>
      <c r="E174" s="54">
        <f>SUM(C174:D174)</f>
        <v>0</v>
      </c>
      <c r="F174" s="49"/>
      <c r="AA174" s="7">
        <f t="shared" si="48"/>
        <v>0</v>
      </c>
      <c r="AB174" s="2">
        <f t="shared" si="49"/>
        <v>2005</v>
      </c>
      <c r="AC174" s="3" t="s">
        <v>1</v>
      </c>
      <c r="AD174" s="4">
        <v>2220</v>
      </c>
      <c r="AE174" s="3" t="s">
        <v>121</v>
      </c>
      <c r="AF174" s="1">
        <f aca="true" t="shared" si="50" ref="AF174:AI175">SUM(C298)</f>
        <v>0</v>
      </c>
      <c r="AG174" s="1">
        <f t="shared" si="50"/>
        <v>0</v>
      </c>
      <c r="AH174" s="1">
        <f t="shared" si="50"/>
        <v>0</v>
      </c>
      <c r="AI174" s="1">
        <f t="shared" si="50"/>
        <v>0</v>
      </c>
    </row>
    <row r="175" spans="1:35" ht="12" customHeight="1">
      <c r="A175" s="36" t="s">
        <v>123</v>
      </c>
      <c r="B175" s="34">
        <v>1120</v>
      </c>
      <c r="C175" s="40"/>
      <c r="D175" s="55"/>
      <c r="E175" s="54">
        <f>SUM(C175:D175)</f>
        <v>0</v>
      </c>
      <c r="F175" s="49"/>
      <c r="AA175" s="7">
        <f t="shared" si="48"/>
        <v>0</v>
      </c>
      <c r="AB175" s="2">
        <f t="shared" si="49"/>
        <v>2005</v>
      </c>
      <c r="AC175" s="3" t="s">
        <v>1</v>
      </c>
      <c r="AD175" s="4">
        <v>2230</v>
      </c>
      <c r="AE175" s="3" t="s">
        <v>121</v>
      </c>
      <c r="AF175" s="1">
        <f t="shared" si="50"/>
        <v>0</v>
      </c>
      <c r="AG175" s="1">
        <f t="shared" si="50"/>
        <v>0</v>
      </c>
      <c r="AH175" s="1">
        <f t="shared" si="50"/>
        <v>0</v>
      </c>
      <c r="AI175" s="1">
        <f t="shared" si="50"/>
        <v>0</v>
      </c>
    </row>
    <row r="176" spans="1:35" ht="12" customHeight="1">
      <c r="A176" s="36"/>
      <c r="B176" s="34"/>
      <c r="C176" s="63"/>
      <c r="D176" s="63"/>
      <c r="E176" s="63"/>
      <c r="F176" s="49"/>
      <c r="AA176" s="7">
        <f t="shared" si="48"/>
        <v>0</v>
      </c>
      <c r="AB176" s="2">
        <f t="shared" si="49"/>
        <v>2005</v>
      </c>
      <c r="AC176" s="3" t="s">
        <v>1</v>
      </c>
      <c r="AD176" s="4">
        <v>2250</v>
      </c>
      <c r="AE176" s="3" t="s">
        <v>121</v>
      </c>
      <c r="AF176" s="109">
        <f aca="true" t="shared" si="51" ref="AF176:AF181">SUM(C301)</f>
        <v>0</v>
      </c>
      <c r="AG176" s="109">
        <f aca="true" t="shared" si="52" ref="AG176:AI181">SUM(D301)</f>
        <v>0</v>
      </c>
      <c r="AH176" s="109">
        <f t="shared" si="52"/>
        <v>0</v>
      </c>
      <c r="AI176" s="109">
        <f t="shared" si="52"/>
        <v>0</v>
      </c>
    </row>
    <row r="177" spans="1:35" ht="12" customHeight="1">
      <c r="A177" s="36" t="s">
        <v>124</v>
      </c>
      <c r="B177" s="34">
        <v>1130</v>
      </c>
      <c r="C177" s="40"/>
      <c r="D177" s="55"/>
      <c r="E177" s="54">
        <f>SUM(C177:D177)</f>
        <v>0</v>
      </c>
      <c r="F177" s="49"/>
      <c r="AA177" s="7">
        <f t="shared" si="48"/>
        <v>0</v>
      </c>
      <c r="AB177" s="2">
        <f t="shared" si="49"/>
        <v>2005</v>
      </c>
      <c r="AC177" s="3" t="s">
        <v>1</v>
      </c>
      <c r="AD177" s="4">
        <v>2260</v>
      </c>
      <c r="AE177" s="3" t="s">
        <v>121</v>
      </c>
      <c r="AF177" s="109">
        <f t="shared" si="51"/>
        <v>0</v>
      </c>
      <c r="AG177" s="109">
        <f t="shared" si="52"/>
        <v>0</v>
      </c>
      <c r="AH177" s="109">
        <f t="shared" si="52"/>
        <v>0</v>
      </c>
      <c r="AI177" s="109">
        <f t="shared" si="52"/>
        <v>0</v>
      </c>
    </row>
    <row r="178" spans="1:35" ht="12" customHeight="1">
      <c r="A178" s="36"/>
      <c r="B178" s="34"/>
      <c r="C178" s="35"/>
      <c r="D178" s="35"/>
      <c r="E178" s="35"/>
      <c r="F178" s="49"/>
      <c r="AA178" s="7">
        <f t="shared" si="48"/>
        <v>0</v>
      </c>
      <c r="AB178" s="2">
        <f t="shared" si="49"/>
        <v>2005</v>
      </c>
      <c r="AC178" s="3" t="s">
        <v>1</v>
      </c>
      <c r="AD178" s="4">
        <v>2270</v>
      </c>
      <c r="AE178" s="3" t="s">
        <v>121</v>
      </c>
      <c r="AF178" s="109">
        <f t="shared" si="51"/>
        <v>0</v>
      </c>
      <c r="AG178" s="109">
        <f t="shared" si="52"/>
        <v>0</v>
      </c>
      <c r="AH178" s="109">
        <f t="shared" si="52"/>
        <v>0</v>
      </c>
      <c r="AI178" s="109">
        <f t="shared" si="52"/>
        <v>0</v>
      </c>
    </row>
    <row r="179" spans="1:35" ht="12" customHeight="1">
      <c r="A179" s="47" t="s">
        <v>125</v>
      </c>
      <c r="B179" s="46">
        <v>1140</v>
      </c>
      <c r="C179" s="39">
        <f>SUM(C133:C177)</f>
        <v>0</v>
      </c>
      <c r="D179" s="39">
        <f>SUM(D133:D177)</f>
        <v>0</v>
      </c>
      <c r="E179" s="39">
        <f>SUM(E133:E177)</f>
        <v>0</v>
      </c>
      <c r="F179" s="49"/>
      <c r="AA179" s="7">
        <f t="shared" si="48"/>
        <v>0</v>
      </c>
      <c r="AB179" s="2">
        <f t="shared" si="49"/>
        <v>2005</v>
      </c>
      <c r="AC179" s="3" t="s">
        <v>1</v>
      </c>
      <c r="AD179" s="4">
        <v>2280</v>
      </c>
      <c r="AE179" s="3" t="s">
        <v>121</v>
      </c>
      <c r="AF179" s="109">
        <f t="shared" si="51"/>
        <v>0</v>
      </c>
      <c r="AG179" s="109">
        <f t="shared" si="52"/>
        <v>0</v>
      </c>
      <c r="AH179" s="109">
        <f t="shared" si="52"/>
        <v>0</v>
      </c>
      <c r="AI179" s="109">
        <f t="shared" si="52"/>
        <v>0</v>
      </c>
    </row>
    <row r="180" spans="1:35" ht="12" customHeight="1">
      <c r="A180" s="1"/>
      <c r="B180" s="1"/>
      <c r="C180" s="49"/>
      <c r="D180" s="49"/>
      <c r="E180" s="49"/>
      <c r="F180" s="49"/>
      <c r="AA180" s="7">
        <f t="shared" si="48"/>
        <v>0</v>
      </c>
      <c r="AB180" s="2">
        <f t="shared" si="49"/>
        <v>2005</v>
      </c>
      <c r="AC180" s="3" t="s">
        <v>1</v>
      </c>
      <c r="AD180" s="4">
        <v>2290</v>
      </c>
      <c r="AE180" s="3" t="s">
        <v>121</v>
      </c>
      <c r="AF180" s="109">
        <f t="shared" si="51"/>
        <v>0</v>
      </c>
      <c r="AG180" s="109">
        <f t="shared" si="52"/>
        <v>0</v>
      </c>
      <c r="AH180" s="109">
        <f t="shared" si="52"/>
        <v>0</v>
      </c>
      <c r="AI180" s="109">
        <f t="shared" si="52"/>
        <v>0</v>
      </c>
    </row>
    <row r="181" spans="1:35" ht="12" customHeight="1">
      <c r="A181" s="30" t="s">
        <v>126</v>
      </c>
      <c r="B181" s="1"/>
      <c r="C181" s="49"/>
      <c r="D181" s="1"/>
      <c r="E181" s="50" t="s">
        <v>127</v>
      </c>
      <c r="F181" s="49"/>
      <c r="AA181" s="7">
        <f t="shared" si="48"/>
        <v>0</v>
      </c>
      <c r="AB181" s="2">
        <f t="shared" si="49"/>
        <v>2005</v>
      </c>
      <c r="AC181" s="3" t="s">
        <v>1</v>
      </c>
      <c r="AD181" s="4">
        <v>2300</v>
      </c>
      <c r="AE181" s="3" t="s">
        <v>121</v>
      </c>
      <c r="AF181" s="109">
        <f t="shared" si="51"/>
        <v>0</v>
      </c>
      <c r="AG181" s="109">
        <f t="shared" si="52"/>
        <v>0</v>
      </c>
      <c r="AH181" s="109">
        <f t="shared" si="52"/>
        <v>0</v>
      </c>
      <c r="AI181" s="109">
        <f t="shared" si="52"/>
        <v>0</v>
      </c>
    </row>
    <row r="182" spans="1:35" ht="12" customHeight="1">
      <c r="A182" s="1"/>
      <c r="B182" s="1"/>
      <c r="C182" s="49"/>
      <c r="D182" s="49"/>
      <c r="E182" s="49"/>
      <c r="F182" s="49"/>
      <c r="AA182" s="7">
        <f t="shared" si="48"/>
        <v>0</v>
      </c>
      <c r="AB182" s="2">
        <f t="shared" si="49"/>
        <v>2005</v>
      </c>
      <c r="AC182" s="3" t="s">
        <v>1</v>
      </c>
      <c r="AD182" s="4">
        <v>2320</v>
      </c>
      <c r="AE182" s="3" t="s">
        <v>121</v>
      </c>
      <c r="AF182" s="109">
        <f aca="true" t="shared" si="53" ref="AF182:AF187">SUM(C308)</f>
        <v>0</v>
      </c>
      <c r="AG182" s="109">
        <f aca="true" t="shared" si="54" ref="AG182:AI187">SUM(D308)</f>
        <v>0</v>
      </c>
      <c r="AH182" s="109">
        <f t="shared" si="54"/>
        <v>0</v>
      </c>
      <c r="AI182" s="109">
        <f t="shared" si="54"/>
        <v>0</v>
      </c>
    </row>
    <row r="183" spans="1:35" ht="12" customHeight="1">
      <c r="A183" s="36"/>
      <c r="B183" s="36"/>
      <c r="C183" s="60" t="s">
        <v>12</v>
      </c>
      <c r="D183" s="60" t="s">
        <v>13</v>
      </c>
      <c r="E183" s="60" t="s">
        <v>15</v>
      </c>
      <c r="F183" s="49"/>
      <c r="AA183" s="7">
        <f t="shared" si="48"/>
        <v>0</v>
      </c>
      <c r="AB183" s="2">
        <f t="shared" si="49"/>
        <v>2005</v>
      </c>
      <c r="AC183" s="3" t="s">
        <v>1</v>
      </c>
      <c r="AD183" s="4">
        <v>2330</v>
      </c>
      <c r="AE183" s="3" t="s">
        <v>121</v>
      </c>
      <c r="AF183" s="109">
        <f t="shared" si="53"/>
        <v>0</v>
      </c>
      <c r="AG183" s="109">
        <f t="shared" si="54"/>
        <v>0</v>
      </c>
      <c r="AH183" s="109">
        <f t="shared" si="54"/>
        <v>0</v>
      </c>
      <c r="AI183" s="109">
        <f t="shared" si="54"/>
        <v>0</v>
      </c>
    </row>
    <row r="184" spans="1:35" ht="12" customHeight="1">
      <c r="A184" s="36"/>
      <c r="B184" s="36"/>
      <c r="C184" s="32">
        <v>1</v>
      </c>
      <c r="D184" s="32">
        <v>2</v>
      </c>
      <c r="E184" s="32">
        <v>3</v>
      </c>
      <c r="F184" s="49"/>
      <c r="AA184" s="7">
        <f t="shared" si="48"/>
        <v>0</v>
      </c>
      <c r="AB184" s="2">
        <f t="shared" si="49"/>
        <v>2005</v>
      </c>
      <c r="AC184" s="3" t="s">
        <v>1</v>
      </c>
      <c r="AD184" s="4">
        <v>2340</v>
      </c>
      <c r="AE184" s="3" t="s">
        <v>121</v>
      </c>
      <c r="AF184" s="109">
        <f t="shared" si="53"/>
        <v>0</v>
      </c>
      <c r="AG184" s="109">
        <f t="shared" si="54"/>
        <v>0</v>
      </c>
      <c r="AH184" s="109">
        <f t="shared" si="54"/>
        <v>0</v>
      </c>
      <c r="AI184" s="109">
        <f t="shared" si="54"/>
        <v>0</v>
      </c>
    </row>
    <row r="185" spans="1:35" ht="12" customHeight="1">
      <c r="A185" s="33" t="s">
        <v>128</v>
      </c>
      <c r="B185" s="36">
        <v>1150</v>
      </c>
      <c r="C185" s="35" t="s">
        <v>0</v>
      </c>
      <c r="D185" s="35" t="s">
        <v>0</v>
      </c>
      <c r="E185" s="35"/>
      <c r="F185" s="49"/>
      <c r="AA185" s="7">
        <f t="shared" si="48"/>
        <v>0</v>
      </c>
      <c r="AB185" s="2">
        <f t="shared" si="49"/>
        <v>2005</v>
      </c>
      <c r="AC185" s="3" t="s">
        <v>1</v>
      </c>
      <c r="AD185" s="4">
        <v>2350</v>
      </c>
      <c r="AE185" s="3" t="s">
        <v>121</v>
      </c>
      <c r="AF185" s="109">
        <f t="shared" si="53"/>
        <v>0</v>
      </c>
      <c r="AG185" s="109">
        <f t="shared" si="54"/>
        <v>0</v>
      </c>
      <c r="AH185" s="109">
        <f t="shared" si="54"/>
        <v>0</v>
      </c>
      <c r="AI185" s="109">
        <f t="shared" si="54"/>
        <v>0</v>
      </c>
    </row>
    <row r="186" spans="1:35" ht="12" customHeight="1">
      <c r="A186" s="36" t="s">
        <v>82</v>
      </c>
      <c r="B186" s="36">
        <v>1160</v>
      </c>
      <c r="C186" s="35"/>
      <c r="D186" s="35"/>
      <c r="E186" s="35"/>
      <c r="F186" s="49"/>
      <c r="AA186" s="7">
        <f t="shared" si="48"/>
        <v>0</v>
      </c>
      <c r="AB186" s="2">
        <f t="shared" si="49"/>
        <v>2005</v>
      </c>
      <c r="AC186" s="3" t="s">
        <v>1</v>
      </c>
      <c r="AD186" s="4">
        <v>2360</v>
      </c>
      <c r="AE186" s="3" t="s">
        <v>121</v>
      </c>
      <c r="AF186" s="109">
        <f t="shared" si="53"/>
        <v>0</v>
      </c>
      <c r="AG186" s="109">
        <f t="shared" si="54"/>
        <v>0</v>
      </c>
      <c r="AH186" s="109">
        <f t="shared" si="54"/>
        <v>0</v>
      </c>
      <c r="AI186" s="109">
        <f t="shared" si="54"/>
        <v>0</v>
      </c>
    </row>
    <row r="187" spans="1:35" ht="12" customHeight="1">
      <c r="A187" s="36" t="s">
        <v>83</v>
      </c>
      <c r="B187" s="36">
        <v>1170</v>
      </c>
      <c r="C187" s="64"/>
      <c r="D187" s="64"/>
      <c r="E187" s="52">
        <f>SUM(C187:D187)</f>
        <v>0</v>
      </c>
      <c r="F187" s="49"/>
      <c r="AA187" s="7">
        <f t="shared" si="48"/>
        <v>0</v>
      </c>
      <c r="AB187" s="2">
        <f t="shared" si="49"/>
        <v>2005</v>
      </c>
      <c r="AC187" s="3" t="s">
        <v>1</v>
      </c>
      <c r="AD187" s="4">
        <v>2370</v>
      </c>
      <c r="AE187" s="3" t="s">
        <v>121</v>
      </c>
      <c r="AF187" s="109">
        <f t="shared" si="53"/>
        <v>0</v>
      </c>
      <c r="AG187" s="109">
        <f t="shared" si="54"/>
        <v>0</v>
      </c>
      <c r="AH187" s="109">
        <f t="shared" si="54"/>
        <v>0</v>
      </c>
      <c r="AI187" s="109">
        <f t="shared" si="54"/>
        <v>0</v>
      </c>
    </row>
    <row r="188" spans="1:35" ht="12" customHeight="1">
      <c r="A188" s="36" t="s">
        <v>84</v>
      </c>
      <c r="B188" s="36">
        <v>1180</v>
      </c>
      <c r="C188" s="38"/>
      <c r="D188" s="62"/>
      <c r="E188" s="52">
        <f>SUM(C188:D188)</f>
        <v>0</v>
      </c>
      <c r="F188" s="49"/>
      <c r="AA188" s="7">
        <f t="shared" si="48"/>
        <v>0</v>
      </c>
      <c r="AB188" s="2">
        <f t="shared" si="49"/>
        <v>2005</v>
      </c>
      <c r="AC188" s="3" t="s">
        <v>1</v>
      </c>
      <c r="AD188" s="4">
        <v>2390</v>
      </c>
      <c r="AE188" s="3" t="s">
        <v>121</v>
      </c>
      <c r="AF188" s="109">
        <f>SUM(C315)</f>
        <v>0</v>
      </c>
      <c r="AG188" s="109">
        <f aca="true" t="shared" si="55" ref="AG188:AI191">SUM(D315)</f>
        <v>0</v>
      </c>
      <c r="AH188" s="109">
        <f t="shared" si="55"/>
        <v>0</v>
      </c>
      <c r="AI188" s="109">
        <f t="shared" si="55"/>
        <v>0</v>
      </c>
    </row>
    <row r="189" spans="1:35" ht="12" customHeight="1">
      <c r="A189" s="36" t="s">
        <v>85</v>
      </c>
      <c r="B189" s="36">
        <v>1190</v>
      </c>
      <c r="C189" s="40"/>
      <c r="D189" s="55"/>
      <c r="E189" s="52">
        <f>SUM(C189:D189)</f>
        <v>0</v>
      </c>
      <c r="F189" s="49"/>
      <c r="AA189" s="7">
        <f t="shared" si="48"/>
        <v>0</v>
      </c>
      <c r="AB189" s="2">
        <f t="shared" si="49"/>
        <v>2005</v>
      </c>
      <c r="AC189" s="3" t="s">
        <v>1</v>
      </c>
      <c r="AD189" s="4">
        <v>2400</v>
      </c>
      <c r="AE189" s="3" t="s">
        <v>121</v>
      </c>
      <c r="AF189" s="109">
        <f>SUM(C316)</f>
        <v>0</v>
      </c>
      <c r="AG189" s="109">
        <f t="shared" si="55"/>
        <v>0</v>
      </c>
      <c r="AH189" s="109">
        <f t="shared" si="55"/>
        <v>0</v>
      </c>
      <c r="AI189" s="109">
        <f t="shared" si="55"/>
        <v>0</v>
      </c>
    </row>
    <row r="190" spans="1:35" ht="12" customHeight="1">
      <c r="A190" s="36" t="s">
        <v>86</v>
      </c>
      <c r="B190" s="36">
        <v>1200</v>
      </c>
      <c r="C190" s="35"/>
      <c r="D190" s="35"/>
      <c r="E190" s="35"/>
      <c r="F190" s="49"/>
      <c r="AA190" s="7">
        <f t="shared" si="48"/>
        <v>0</v>
      </c>
      <c r="AB190" s="2">
        <f t="shared" si="49"/>
        <v>2005</v>
      </c>
      <c r="AC190" s="3" t="s">
        <v>1</v>
      </c>
      <c r="AD190" s="4">
        <v>2410</v>
      </c>
      <c r="AE190" s="3" t="s">
        <v>121</v>
      </c>
      <c r="AF190" s="109">
        <f>SUM(C317)</f>
        <v>0</v>
      </c>
      <c r="AG190" s="109">
        <f t="shared" si="55"/>
        <v>0</v>
      </c>
      <c r="AH190" s="109">
        <f t="shared" si="55"/>
        <v>0</v>
      </c>
      <c r="AI190" s="109">
        <f t="shared" si="55"/>
        <v>0</v>
      </c>
    </row>
    <row r="191" spans="1:35" ht="12" customHeight="1">
      <c r="A191" s="36" t="s">
        <v>87</v>
      </c>
      <c r="B191" s="36">
        <v>1210</v>
      </c>
      <c r="C191" s="65"/>
      <c r="D191" s="65"/>
      <c r="E191" s="52">
        <f aca="true" t="shared" si="56" ref="E191:E196">SUM(C191:D191)</f>
        <v>0</v>
      </c>
      <c r="F191" s="49"/>
      <c r="AA191" s="7">
        <f t="shared" si="48"/>
        <v>0</v>
      </c>
      <c r="AB191" s="2">
        <f t="shared" si="49"/>
        <v>2005</v>
      </c>
      <c r="AC191" s="3" t="s">
        <v>1</v>
      </c>
      <c r="AD191" s="4">
        <v>2420</v>
      </c>
      <c r="AE191" s="3" t="s">
        <v>121</v>
      </c>
      <c r="AF191" s="109">
        <f>SUM(C318)</f>
        <v>0</v>
      </c>
      <c r="AG191" s="109">
        <f t="shared" si="55"/>
        <v>0</v>
      </c>
      <c r="AH191" s="109">
        <f t="shared" si="55"/>
        <v>0</v>
      </c>
      <c r="AI191" s="109">
        <f t="shared" si="55"/>
        <v>0</v>
      </c>
    </row>
    <row r="192" spans="1:35" ht="12" customHeight="1">
      <c r="A192" s="36" t="s">
        <v>88</v>
      </c>
      <c r="B192" s="36">
        <v>1220</v>
      </c>
      <c r="C192" s="40"/>
      <c r="D192" s="55"/>
      <c r="E192" s="52">
        <f t="shared" si="56"/>
        <v>0</v>
      </c>
      <c r="F192" s="49"/>
      <c r="AA192" s="7">
        <f t="shared" si="48"/>
        <v>0</v>
      </c>
      <c r="AB192" s="2">
        <f t="shared" si="49"/>
        <v>2005</v>
      </c>
      <c r="AC192" s="3" t="s">
        <v>1</v>
      </c>
      <c r="AD192" s="4">
        <v>2440</v>
      </c>
      <c r="AE192" s="3" t="s">
        <v>121</v>
      </c>
      <c r="AF192" s="109">
        <f>SUM(C320)</f>
        <v>0</v>
      </c>
      <c r="AG192" s="109">
        <f>SUM(D320)</f>
        <v>0</v>
      </c>
      <c r="AH192" s="109">
        <f>SUM(E320)</f>
        <v>0</v>
      </c>
      <c r="AI192" s="109">
        <f>SUM(F320)</f>
        <v>0</v>
      </c>
    </row>
    <row r="193" spans="1:35" ht="12" customHeight="1">
      <c r="A193" s="36" t="s">
        <v>89</v>
      </c>
      <c r="B193" s="36">
        <v>1230</v>
      </c>
      <c r="C193" s="40"/>
      <c r="D193" s="55"/>
      <c r="E193" s="52">
        <f t="shared" si="56"/>
        <v>0</v>
      </c>
      <c r="F193" s="49"/>
      <c r="AA193" s="7">
        <f t="shared" si="48"/>
        <v>0</v>
      </c>
      <c r="AB193" s="2">
        <f t="shared" si="49"/>
        <v>2005</v>
      </c>
      <c r="AC193" s="3" t="s">
        <v>1</v>
      </c>
      <c r="AD193" s="4">
        <v>2450</v>
      </c>
      <c r="AE193" s="3" t="s">
        <v>121</v>
      </c>
      <c r="AF193" s="109">
        <f aca="true" t="shared" si="57" ref="AF193:AI195">SUM(C321)</f>
        <v>0</v>
      </c>
      <c r="AG193" s="109">
        <f t="shared" si="57"/>
        <v>0</v>
      </c>
      <c r="AH193" s="109">
        <f t="shared" si="57"/>
        <v>0</v>
      </c>
      <c r="AI193" s="109">
        <f t="shared" si="57"/>
        <v>0</v>
      </c>
    </row>
    <row r="194" spans="1:35" ht="12" customHeight="1">
      <c r="A194" s="36" t="s">
        <v>90</v>
      </c>
      <c r="B194" s="36">
        <v>1240</v>
      </c>
      <c r="C194" s="40"/>
      <c r="D194" s="55"/>
      <c r="E194" s="52">
        <f t="shared" si="56"/>
        <v>0</v>
      </c>
      <c r="F194" s="49"/>
      <c r="AA194" s="7">
        <f t="shared" si="48"/>
        <v>0</v>
      </c>
      <c r="AB194" s="2">
        <f t="shared" si="49"/>
        <v>2005</v>
      </c>
      <c r="AC194" s="3" t="s">
        <v>1</v>
      </c>
      <c r="AD194" s="4">
        <v>2460</v>
      </c>
      <c r="AE194" s="3" t="s">
        <v>121</v>
      </c>
      <c r="AF194" s="109">
        <f t="shared" si="57"/>
        <v>0</v>
      </c>
      <c r="AG194" s="109">
        <f t="shared" si="57"/>
        <v>0</v>
      </c>
      <c r="AH194" s="109">
        <f t="shared" si="57"/>
        <v>0</v>
      </c>
      <c r="AI194" s="109">
        <f t="shared" si="57"/>
        <v>0</v>
      </c>
    </row>
    <row r="195" spans="1:35" ht="12" customHeight="1">
      <c r="A195" s="36" t="s">
        <v>91</v>
      </c>
      <c r="B195" s="36">
        <v>1250</v>
      </c>
      <c r="C195" s="40"/>
      <c r="D195" s="55"/>
      <c r="E195" s="52">
        <f t="shared" si="56"/>
        <v>0</v>
      </c>
      <c r="F195" s="49"/>
      <c r="AA195" s="7">
        <f t="shared" si="48"/>
        <v>0</v>
      </c>
      <c r="AB195" s="2">
        <f t="shared" si="49"/>
        <v>2005</v>
      </c>
      <c r="AC195" s="3" t="s">
        <v>1</v>
      </c>
      <c r="AD195" s="4">
        <v>2470</v>
      </c>
      <c r="AE195" s="3" t="s">
        <v>121</v>
      </c>
      <c r="AF195" s="109">
        <f t="shared" si="57"/>
        <v>0</v>
      </c>
      <c r="AG195" s="109">
        <f t="shared" si="57"/>
        <v>0</v>
      </c>
      <c r="AH195" s="109">
        <f t="shared" si="57"/>
        <v>0</v>
      </c>
      <c r="AI195" s="109">
        <f t="shared" si="57"/>
        <v>0</v>
      </c>
    </row>
    <row r="196" spans="1:35" ht="12" customHeight="1">
      <c r="A196" s="36" t="s">
        <v>92</v>
      </c>
      <c r="B196" s="36">
        <v>1260</v>
      </c>
      <c r="C196" s="40"/>
      <c r="D196" s="55"/>
      <c r="E196" s="52">
        <f t="shared" si="56"/>
        <v>0</v>
      </c>
      <c r="F196" s="49"/>
      <c r="AA196" s="7">
        <f t="shared" si="48"/>
        <v>0</v>
      </c>
      <c r="AB196" s="2">
        <f t="shared" si="49"/>
        <v>2005</v>
      </c>
      <c r="AC196" s="3" t="s">
        <v>1</v>
      </c>
      <c r="AD196" s="4">
        <v>2490</v>
      </c>
      <c r="AE196" s="3" t="s">
        <v>121</v>
      </c>
      <c r="AF196" s="109">
        <f aca="true" t="shared" si="58" ref="AF196:AF201">SUM(C325)</f>
        <v>0</v>
      </c>
      <c r="AG196" s="109">
        <f aca="true" t="shared" si="59" ref="AG196:AI201">SUM(D325)</f>
        <v>0</v>
      </c>
      <c r="AH196" s="109">
        <f t="shared" si="59"/>
        <v>0</v>
      </c>
      <c r="AI196" s="109">
        <f t="shared" si="59"/>
        <v>0</v>
      </c>
    </row>
    <row r="197" spans="1:35" ht="12" customHeight="1">
      <c r="A197" s="36" t="s">
        <v>93</v>
      </c>
      <c r="B197" s="36">
        <v>1270</v>
      </c>
      <c r="C197" s="35"/>
      <c r="D197" s="35"/>
      <c r="E197" s="35"/>
      <c r="F197" s="49"/>
      <c r="AA197" s="7">
        <f aca="true" t="shared" si="60" ref="AA197:AA228">($AA$1)</f>
        <v>0</v>
      </c>
      <c r="AB197" s="2">
        <f aca="true" t="shared" si="61" ref="AB197:AB228">($E$17)</f>
        <v>2005</v>
      </c>
      <c r="AC197" s="3" t="s">
        <v>1</v>
      </c>
      <c r="AD197" s="4">
        <v>2500</v>
      </c>
      <c r="AE197" s="3" t="s">
        <v>121</v>
      </c>
      <c r="AF197" s="109">
        <f t="shared" si="58"/>
        <v>0</v>
      </c>
      <c r="AG197" s="109">
        <f t="shared" si="59"/>
        <v>0</v>
      </c>
      <c r="AH197" s="109">
        <f t="shared" si="59"/>
        <v>0</v>
      </c>
      <c r="AI197" s="109">
        <f t="shared" si="59"/>
        <v>0</v>
      </c>
    </row>
    <row r="198" spans="1:35" ht="12" customHeight="1">
      <c r="A198" s="36" t="s">
        <v>94</v>
      </c>
      <c r="B198" s="36">
        <v>1280</v>
      </c>
      <c r="C198" s="65"/>
      <c r="D198" s="65"/>
      <c r="E198" s="52">
        <f aca="true" t="shared" si="62" ref="E198:E203">SUM(C198:D198)</f>
        <v>0</v>
      </c>
      <c r="F198" s="49"/>
      <c r="AA198" s="7">
        <f t="shared" si="60"/>
        <v>0</v>
      </c>
      <c r="AB198" s="2">
        <f t="shared" si="61"/>
        <v>2005</v>
      </c>
      <c r="AC198" s="3" t="s">
        <v>1</v>
      </c>
      <c r="AD198" s="4">
        <v>2510</v>
      </c>
      <c r="AE198" s="3" t="s">
        <v>121</v>
      </c>
      <c r="AF198" s="109">
        <f t="shared" si="58"/>
        <v>0</v>
      </c>
      <c r="AG198" s="109">
        <f t="shared" si="59"/>
        <v>0</v>
      </c>
      <c r="AH198" s="109">
        <f t="shared" si="59"/>
        <v>0</v>
      </c>
      <c r="AI198" s="109">
        <f t="shared" si="59"/>
        <v>0</v>
      </c>
    </row>
    <row r="199" spans="1:35" ht="12" customHeight="1">
      <c r="A199" s="36" t="s">
        <v>95</v>
      </c>
      <c r="B199" s="36">
        <v>1290</v>
      </c>
      <c r="C199" s="40"/>
      <c r="D199" s="55"/>
      <c r="E199" s="52">
        <f t="shared" si="62"/>
        <v>0</v>
      </c>
      <c r="F199" s="49"/>
      <c r="AA199" s="7">
        <f t="shared" si="60"/>
        <v>0</v>
      </c>
      <c r="AB199" s="2">
        <f t="shared" si="61"/>
        <v>2005</v>
      </c>
      <c r="AC199" s="3" t="s">
        <v>1</v>
      </c>
      <c r="AD199" s="4">
        <v>2520</v>
      </c>
      <c r="AE199" s="3" t="s">
        <v>121</v>
      </c>
      <c r="AF199" s="109">
        <f t="shared" si="58"/>
        <v>0</v>
      </c>
      <c r="AG199" s="109">
        <f t="shared" si="59"/>
        <v>0</v>
      </c>
      <c r="AH199" s="109">
        <f t="shared" si="59"/>
        <v>0</v>
      </c>
      <c r="AI199" s="109">
        <f t="shared" si="59"/>
        <v>0</v>
      </c>
    </row>
    <row r="200" spans="1:35" ht="12" customHeight="1">
      <c r="A200" s="36" t="s">
        <v>96</v>
      </c>
      <c r="B200" s="36">
        <v>1300</v>
      </c>
      <c r="C200" s="40"/>
      <c r="D200" s="55"/>
      <c r="E200" s="52">
        <f t="shared" si="62"/>
        <v>0</v>
      </c>
      <c r="F200" s="49"/>
      <c r="AA200" s="7">
        <f t="shared" si="60"/>
        <v>0</v>
      </c>
      <c r="AB200" s="2">
        <f t="shared" si="61"/>
        <v>2005</v>
      </c>
      <c r="AC200" s="3" t="s">
        <v>1</v>
      </c>
      <c r="AD200" s="4">
        <v>2530</v>
      </c>
      <c r="AE200" s="3" t="s">
        <v>121</v>
      </c>
      <c r="AF200" s="109">
        <f t="shared" si="58"/>
        <v>0</v>
      </c>
      <c r="AG200" s="109">
        <f t="shared" si="59"/>
        <v>0</v>
      </c>
      <c r="AH200" s="109">
        <f t="shared" si="59"/>
        <v>0</v>
      </c>
      <c r="AI200" s="109">
        <f t="shared" si="59"/>
        <v>0</v>
      </c>
    </row>
    <row r="201" spans="1:35" ht="12" customHeight="1">
      <c r="A201" s="36" t="s">
        <v>97</v>
      </c>
      <c r="B201" s="36">
        <v>1310</v>
      </c>
      <c r="C201" s="40"/>
      <c r="D201" s="55"/>
      <c r="E201" s="52">
        <f t="shared" si="62"/>
        <v>0</v>
      </c>
      <c r="F201" s="49"/>
      <c r="AA201" s="7">
        <f t="shared" si="60"/>
        <v>0</v>
      </c>
      <c r="AB201" s="2">
        <f t="shared" si="61"/>
        <v>2005</v>
      </c>
      <c r="AC201" s="3" t="s">
        <v>1</v>
      </c>
      <c r="AD201" s="4">
        <v>2540</v>
      </c>
      <c r="AE201" s="3" t="s">
        <v>121</v>
      </c>
      <c r="AF201" s="109">
        <f t="shared" si="58"/>
        <v>0</v>
      </c>
      <c r="AG201" s="109">
        <f t="shared" si="59"/>
        <v>0</v>
      </c>
      <c r="AH201" s="109">
        <f t="shared" si="59"/>
        <v>0</v>
      </c>
      <c r="AI201" s="109">
        <f t="shared" si="59"/>
        <v>0</v>
      </c>
    </row>
    <row r="202" spans="1:35" ht="12" customHeight="1">
      <c r="A202" s="36" t="s">
        <v>98</v>
      </c>
      <c r="B202" s="36">
        <v>1320</v>
      </c>
      <c r="C202" s="40"/>
      <c r="D202" s="55"/>
      <c r="E202" s="52">
        <f t="shared" si="62"/>
        <v>0</v>
      </c>
      <c r="F202" s="49"/>
      <c r="AA202" s="7">
        <f t="shared" si="60"/>
        <v>0</v>
      </c>
      <c r="AB202" s="2">
        <f t="shared" si="61"/>
        <v>2005</v>
      </c>
      <c r="AC202" s="3" t="s">
        <v>1</v>
      </c>
      <c r="AD202" s="4">
        <v>2560</v>
      </c>
      <c r="AE202" s="3" t="s">
        <v>121</v>
      </c>
      <c r="AF202" s="109">
        <f>SUM(C332)</f>
        <v>0</v>
      </c>
      <c r="AG202" s="109">
        <f aca="true" t="shared" si="63" ref="AG202:AI206">SUM(D332)</f>
        <v>0</v>
      </c>
      <c r="AH202" s="109">
        <f t="shared" si="63"/>
        <v>0</v>
      </c>
      <c r="AI202" s="109">
        <f t="shared" si="63"/>
        <v>0</v>
      </c>
    </row>
    <row r="203" spans="1:35" ht="12" customHeight="1">
      <c r="A203" s="36" t="s">
        <v>99</v>
      </c>
      <c r="B203" s="36">
        <v>1330</v>
      </c>
      <c r="C203" s="40"/>
      <c r="D203" s="55"/>
      <c r="E203" s="52">
        <f t="shared" si="62"/>
        <v>0</v>
      </c>
      <c r="F203" s="49"/>
      <c r="AA203" s="7">
        <f t="shared" si="60"/>
        <v>0</v>
      </c>
      <c r="AB203" s="2">
        <f t="shared" si="61"/>
        <v>2005</v>
      </c>
      <c r="AC203" s="3" t="s">
        <v>1</v>
      </c>
      <c r="AD203" s="4">
        <v>2570</v>
      </c>
      <c r="AE203" s="3" t="s">
        <v>121</v>
      </c>
      <c r="AF203" s="109">
        <f>SUM(C333)</f>
        <v>0</v>
      </c>
      <c r="AG203" s="109">
        <f t="shared" si="63"/>
        <v>0</v>
      </c>
      <c r="AH203" s="109">
        <f t="shared" si="63"/>
        <v>0</v>
      </c>
      <c r="AI203" s="109">
        <f t="shared" si="63"/>
        <v>0</v>
      </c>
    </row>
    <row r="204" spans="1:35" ht="12" customHeight="1">
      <c r="A204" s="36" t="s">
        <v>100</v>
      </c>
      <c r="B204" s="36">
        <v>1340</v>
      </c>
      <c r="C204" s="35"/>
      <c r="D204" s="35"/>
      <c r="E204" s="35"/>
      <c r="F204" s="49"/>
      <c r="AA204" s="7">
        <f t="shared" si="60"/>
        <v>0</v>
      </c>
      <c r="AB204" s="2">
        <f t="shared" si="61"/>
        <v>2005</v>
      </c>
      <c r="AC204" s="3" t="s">
        <v>1</v>
      </c>
      <c r="AD204" s="4">
        <v>2580</v>
      </c>
      <c r="AE204" s="3" t="s">
        <v>121</v>
      </c>
      <c r="AF204" s="109">
        <f>SUM(C334)</f>
        <v>0</v>
      </c>
      <c r="AG204" s="109">
        <f t="shared" si="63"/>
        <v>0</v>
      </c>
      <c r="AH204" s="109">
        <f t="shared" si="63"/>
        <v>0</v>
      </c>
      <c r="AI204" s="109">
        <f t="shared" si="63"/>
        <v>0</v>
      </c>
    </row>
    <row r="205" spans="1:35" ht="12" customHeight="1">
      <c r="A205" s="36" t="s">
        <v>101</v>
      </c>
      <c r="B205" s="36">
        <v>1350</v>
      </c>
      <c r="C205" s="65"/>
      <c r="D205" s="65"/>
      <c r="E205" s="52">
        <f>SUM(C205:D205)</f>
        <v>0</v>
      </c>
      <c r="F205" s="49"/>
      <c r="AA205" s="7">
        <f t="shared" si="60"/>
        <v>0</v>
      </c>
      <c r="AB205" s="2">
        <f t="shared" si="61"/>
        <v>2005</v>
      </c>
      <c r="AC205" s="3" t="s">
        <v>1</v>
      </c>
      <c r="AD205" s="4">
        <v>2590</v>
      </c>
      <c r="AE205" s="3" t="s">
        <v>121</v>
      </c>
      <c r="AF205" s="109">
        <f>SUM(C335)</f>
        <v>0</v>
      </c>
      <c r="AG205" s="109">
        <f t="shared" si="63"/>
        <v>0</v>
      </c>
      <c r="AH205" s="109">
        <f t="shared" si="63"/>
        <v>0</v>
      </c>
      <c r="AI205" s="109">
        <f t="shared" si="63"/>
        <v>0</v>
      </c>
    </row>
    <row r="206" spans="1:35" ht="12" customHeight="1">
      <c r="A206" s="36" t="s">
        <v>102</v>
      </c>
      <c r="B206" s="36">
        <v>1360</v>
      </c>
      <c r="C206" s="40"/>
      <c r="D206" s="65"/>
      <c r="E206" s="52">
        <f>SUM(C206:D206)</f>
        <v>0</v>
      </c>
      <c r="F206" s="49"/>
      <c r="AA206" s="7">
        <f t="shared" si="60"/>
        <v>0</v>
      </c>
      <c r="AB206" s="2">
        <f t="shared" si="61"/>
        <v>2005</v>
      </c>
      <c r="AC206" s="3" t="s">
        <v>1</v>
      </c>
      <c r="AD206" s="4">
        <v>2600</v>
      </c>
      <c r="AE206" s="3" t="s">
        <v>121</v>
      </c>
      <c r="AF206" s="109">
        <f>SUM(C336)</f>
        <v>0</v>
      </c>
      <c r="AG206" s="109">
        <f t="shared" si="63"/>
        <v>0</v>
      </c>
      <c r="AH206" s="109">
        <f t="shared" si="63"/>
        <v>0</v>
      </c>
      <c r="AI206" s="109">
        <f t="shared" si="63"/>
        <v>0</v>
      </c>
    </row>
    <row r="207" spans="1:35" ht="12" customHeight="1">
      <c r="A207" s="36" t="s">
        <v>103</v>
      </c>
      <c r="B207" s="36">
        <v>1370</v>
      </c>
      <c r="C207" s="40"/>
      <c r="D207" s="65"/>
      <c r="E207" s="52">
        <f>SUM(C207:D207)</f>
        <v>0</v>
      </c>
      <c r="F207" s="49"/>
      <c r="AA207" s="7">
        <f t="shared" si="60"/>
        <v>0</v>
      </c>
      <c r="AB207" s="2">
        <f t="shared" si="61"/>
        <v>2005</v>
      </c>
      <c r="AC207" s="3" t="s">
        <v>1</v>
      </c>
      <c r="AD207" s="4">
        <v>2610</v>
      </c>
      <c r="AE207" s="3" t="s">
        <v>121</v>
      </c>
      <c r="AF207" s="109">
        <f>SUM(C338)</f>
        <v>0</v>
      </c>
      <c r="AG207" s="109">
        <f>SUM(D338)</f>
        <v>0</v>
      </c>
      <c r="AH207" s="109">
        <f>SUM(E338)</f>
        <v>0</v>
      </c>
      <c r="AI207" s="109">
        <f>SUM(F338)</f>
        <v>0</v>
      </c>
    </row>
    <row r="208" spans="1:35" ht="12" customHeight="1">
      <c r="A208" s="36" t="s">
        <v>104</v>
      </c>
      <c r="B208" s="36">
        <v>1380</v>
      </c>
      <c r="C208" s="40"/>
      <c r="D208" s="65"/>
      <c r="E208" s="52">
        <f>SUM(C208:D208)</f>
        <v>0</v>
      </c>
      <c r="F208" s="49"/>
      <c r="AA208" s="7">
        <f t="shared" si="60"/>
        <v>0</v>
      </c>
      <c r="AB208" s="2">
        <f t="shared" si="61"/>
        <v>2005</v>
      </c>
      <c r="AC208" s="3" t="s">
        <v>1</v>
      </c>
      <c r="AD208" s="4">
        <v>2620</v>
      </c>
      <c r="AE208" s="3" t="s">
        <v>121</v>
      </c>
      <c r="AF208" s="109">
        <f>SUM(C340)</f>
        <v>0</v>
      </c>
      <c r="AG208" s="109">
        <f>SUM(D340)</f>
        <v>0</v>
      </c>
      <c r="AH208" s="109">
        <f>SUM(E340)</f>
        <v>0</v>
      </c>
      <c r="AI208" s="109">
        <f>SUM(F340)</f>
        <v>0</v>
      </c>
    </row>
    <row r="209" spans="1:35" ht="12" customHeight="1">
      <c r="A209" s="36" t="s">
        <v>105</v>
      </c>
      <c r="B209" s="36">
        <v>1390</v>
      </c>
      <c r="C209" s="35"/>
      <c r="D209" s="35"/>
      <c r="E209" s="35"/>
      <c r="F209" s="49"/>
      <c r="AA209" s="7">
        <f t="shared" si="60"/>
        <v>0</v>
      </c>
      <c r="AB209" s="2">
        <f t="shared" si="61"/>
        <v>2005</v>
      </c>
      <c r="AC209" s="3" t="s">
        <v>1</v>
      </c>
      <c r="AD209" s="4">
        <v>2710</v>
      </c>
      <c r="AE209" s="3" t="s">
        <v>129</v>
      </c>
      <c r="AF209" s="1">
        <f aca="true" t="shared" si="64" ref="AF209:AI211">SUM(C351)</f>
        <v>0</v>
      </c>
      <c r="AG209" s="1">
        <f t="shared" si="64"/>
        <v>0</v>
      </c>
      <c r="AH209" s="1">
        <f t="shared" si="64"/>
        <v>0</v>
      </c>
      <c r="AI209" s="1">
        <f t="shared" si="64"/>
        <v>0</v>
      </c>
    </row>
    <row r="210" spans="1:35" ht="12" customHeight="1">
      <c r="A210" s="36" t="s">
        <v>106</v>
      </c>
      <c r="B210" s="36">
        <v>1400</v>
      </c>
      <c r="C210" s="65"/>
      <c r="D210" s="65"/>
      <c r="E210" s="52">
        <f>SUM(C210:D210)</f>
        <v>0</v>
      </c>
      <c r="F210" s="49"/>
      <c r="AA210" s="7">
        <f t="shared" si="60"/>
        <v>0</v>
      </c>
      <c r="AB210" s="2">
        <f t="shared" si="61"/>
        <v>2005</v>
      </c>
      <c r="AC210" s="3" t="s">
        <v>1</v>
      </c>
      <c r="AD210" s="4">
        <v>2720</v>
      </c>
      <c r="AE210" s="3" t="s">
        <v>129</v>
      </c>
      <c r="AF210" s="1">
        <f t="shared" si="64"/>
        <v>0</v>
      </c>
      <c r="AG210" s="1">
        <f t="shared" si="64"/>
        <v>0</v>
      </c>
      <c r="AH210" s="1">
        <f t="shared" si="64"/>
        <v>0</v>
      </c>
      <c r="AI210" s="1">
        <f t="shared" si="64"/>
        <v>0</v>
      </c>
    </row>
    <row r="211" spans="1:35" ht="12" customHeight="1">
      <c r="A211" s="36" t="s">
        <v>107</v>
      </c>
      <c r="B211" s="36">
        <v>1410</v>
      </c>
      <c r="C211" s="40"/>
      <c r="D211" s="65"/>
      <c r="E211" s="52">
        <f>SUM(C211:D211)</f>
        <v>0</v>
      </c>
      <c r="F211" s="49"/>
      <c r="AA211" s="7">
        <f t="shared" si="60"/>
        <v>0</v>
      </c>
      <c r="AB211" s="2">
        <f t="shared" si="61"/>
        <v>2005</v>
      </c>
      <c r="AC211" s="3" t="s">
        <v>1</v>
      </c>
      <c r="AD211" s="4">
        <v>2730</v>
      </c>
      <c r="AE211" s="3" t="s">
        <v>129</v>
      </c>
      <c r="AF211" s="1">
        <f t="shared" si="64"/>
        <v>0</v>
      </c>
      <c r="AG211" s="1">
        <f t="shared" si="64"/>
        <v>0</v>
      </c>
      <c r="AH211" s="1">
        <f t="shared" si="64"/>
        <v>0</v>
      </c>
      <c r="AI211" s="1">
        <f t="shared" si="64"/>
        <v>0</v>
      </c>
    </row>
    <row r="212" spans="1:35" ht="12" customHeight="1">
      <c r="A212" s="36" t="s">
        <v>108</v>
      </c>
      <c r="B212" s="36">
        <v>1420</v>
      </c>
      <c r="C212" s="40"/>
      <c r="D212" s="65"/>
      <c r="E212" s="52">
        <f>SUM(C212:D212)</f>
        <v>0</v>
      </c>
      <c r="F212" s="49"/>
      <c r="AA212" s="7">
        <f t="shared" si="60"/>
        <v>0</v>
      </c>
      <c r="AB212" s="2">
        <f t="shared" si="61"/>
        <v>2005</v>
      </c>
      <c r="AC212" s="3" t="s">
        <v>1</v>
      </c>
      <c r="AD212" s="4">
        <v>2750</v>
      </c>
      <c r="AE212" s="3" t="s">
        <v>129</v>
      </c>
      <c r="AF212" s="1">
        <f aca="true" t="shared" si="65" ref="AF212:AI217">SUM(C355)</f>
        <v>0</v>
      </c>
      <c r="AG212" s="1">
        <f t="shared" si="65"/>
        <v>0</v>
      </c>
      <c r="AH212" s="1">
        <f t="shared" si="65"/>
        <v>0</v>
      </c>
      <c r="AI212" s="1">
        <f t="shared" si="65"/>
        <v>0</v>
      </c>
    </row>
    <row r="213" spans="1:35" ht="12" customHeight="1">
      <c r="A213" s="36" t="s">
        <v>109</v>
      </c>
      <c r="B213" s="36">
        <v>1430</v>
      </c>
      <c r="C213" s="40"/>
      <c r="D213" s="65"/>
      <c r="E213" s="52">
        <f>SUM(C213:D213)</f>
        <v>0</v>
      </c>
      <c r="F213" s="49"/>
      <c r="AA213" s="7">
        <f t="shared" si="60"/>
        <v>0</v>
      </c>
      <c r="AB213" s="2">
        <f t="shared" si="61"/>
        <v>2005</v>
      </c>
      <c r="AC213" s="3" t="s">
        <v>1</v>
      </c>
      <c r="AD213" s="4">
        <v>2760</v>
      </c>
      <c r="AE213" s="3" t="s">
        <v>129</v>
      </c>
      <c r="AF213" s="1">
        <f t="shared" si="65"/>
        <v>0</v>
      </c>
      <c r="AG213" s="1">
        <f t="shared" si="65"/>
        <v>0</v>
      </c>
      <c r="AH213" s="1">
        <f t="shared" si="65"/>
        <v>0</v>
      </c>
      <c r="AI213" s="1">
        <f t="shared" si="65"/>
        <v>0</v>
      </c>
    </row>
    <row r="214" spans="1:35" ht="12" customHeight="1">
      <c r="A214" s="36" t="s">
        <v>110</v>
      </c>
      <c r="B214" s="36">
        <v>1440</v>
      </c>
      <c r="C214" s="35"/>
      <c r="D214" s="35"/>
      <c r="E214" s="35"/>
      <c r="F214" s="49"/>
      <c r="AA214" s="7">
        <f t="shared" si="60"/>
        <v>0</v>
      </c>
      <c r="AB214" s="2">
        <f t="shared" si="61"/>
        <v>2005</v>
      </c>
      <c r="AC214" s="3" t="s">
        <v>1</v>
      </c>
      <c r="AD214" s="4">
        <v>2770</v>
      </c>
      <c r="AE214" s="3" t="s">
        <v>129</v>
      </c>
      <c r="AF214" s="1">
        <f t="shared" si="65"/>
        <v>0</v>
      </c>
      <c r="AG214" s="1">
        <f t="shared" si="65"/>
        <v>0</v>
      </c>
      <c r="AH214" s="1">
        <f t="shared" si="65"/>
        <v>0</v>
      </c>
      <c r="AI214" s="1">
        <f t="shared" si="65"/>
        <v>0</v>
      </c>
    </row>
    <row r="215" spans="1:35" ht="12" customHeight="1">
      <c r="A215" s="36" t="s">
        <v>111</v>
      </c>
      <c r="B215" s="36">
        <v>1450</v>
      </c>
      <c r="C215" s="65"/>
      <c r="D215" s="65"/>
      <c r="E215" s="52">
        <f aca="true" t="shared" si="66" ref="E215:E220">SUM(C215:D215)</f>
        <v>0</v>
      </c>
      <c r="F215" s="49"/>
      <c r="AA215" s="7">
        <f t="shared" si="60"/>
        <v>0</v>
      </c>
      <c r="AB215" s="2">
        <f t="shared" si="61"/>
        <v>2005</v>
      </c>
      <c r="AC215" s="3" t="s">
        <v>1</v>
      </c>
      <c r="AD215" s="4">
        <v>2780</v>
      </c>
      <c r="AE215" s="3" t="s">
        <v>129</v>
      </c>
      <c r="AF215" s="1">
        <f t="shared" si="65"/>
        <v>0</v>
      </c>
      <c r="AG215" s="1">
        <f t="shared" si="65"/>
        <v>0</v>
      </c>
      <c r="AH215" s="1">
        <f t="shared" si="65"/>
        <v>0</v>
      </c>
      <c r="AI215" s="1">
        <f t="shared" si="65"/>
        <v>0</v>
      </c>
    </row>
    <row r="216" spans="1:35" ht="12" customHeight="1">
      <c r="A216" s="36" t="s">
        <v>112</v>
      </c>
      <c r="B216" s="36">
        <v>1460</v>
      </c>
      <c r="C216" s="40"/>
      <c r="D216" s="65"/>
      <c r="E216" s="52">
        <f t="shared" si="66"/>
        <v>0</v>
      </c>
      <c r="F216" s="49"/>
      <c r="AA216" s="7">
        <f t="shared" si="60"/>
        <v>0</v>
      </c>
      <c r="AB216" s="2">
        <f t="shared" si="61"/>
        <v>2005</v>
      </c>
      <c r="AC216" s="3" t="s">
        <v>1</v>
      </c>
      <c r="AD216" s="4">
        <v>2790</v>
      </c>
      <c r="AE216" s="3" t="s">
        <v>129</v>
      </c>
      <c r="AF216" s="1">
        <f t="shared" si="65"/>
        <v>0</v>
      </c>
      <c r="AG216" s="1">
        <f t="shared" si="65"/>
        <v>0</v>
      </c>
      <c r="AH216" s="1">
        <f t="shared" si="65"/>
        <v>0</v>
      </c>
      <c r="AI216" s="1">
        <f t="shared" si="65"/>
        <v>0</v>
      </c>
    </row>
    <row r="217" spans="1:35" ht="12" customHeight="1">
      <c r="A217" s="36" t="s">
        <v>113</v>
      </c>
      <c r="B217" s="36">
        <v>1470</v>
      </c>
      <c r="C217" s="40"/>
      <c r="D217" s="65"/>
      <c r="E217" s="52">
        <f t="shared" si="66"/>
        <v>0</v>
      </c>
      <c r="F217" s="49"/>
      <c r="AA217" s="7">
        <f t="shared" si="60"/>
        <v>0</v>
      </c>
      <c r="AB217" s="2">
        <f t="shared" si="61"/>
        <v>2005</v>
      </c>
      <c r="AC217" s="3" t="s">
        <v>1</v>
      </c>
      <c r="AD217" s="4">
        <v>2800</v>
      </c>
      <c r="AE217" s="3" t="s">
        <v>129</v>
      </c>
      <c r="AF217" s="1">
        <f t="shared" si="65"/>
        <v>0</v>
      </c>
      <c r="AG217" s="1">
        <f t="shared" si="65"/>
        <v>0</v>
      </c>
      <c r="AH217" s="1">
        <f t="shared" si="65"/>
        <v>0</v>
      </c>
      <c r="AI217" s="1">
        <f t="shared" si="65"/>
        <v>0</v>
      </c>
    </row>
    <row r="218" spans="1:35" ht="12" customHeight="1">
      <c r="A218" s="36" t="s">
        <v>114</v>
      </c>
      <c r="B218" s="36">
        <v>1480</v>
      </c>
      <c r="C218" s="40"/>
      <c r="D218" s="65"/>
      <c r="E218" s="52">
        <f t="shared" si="66"/>
        <v>0</v>
      </c>
      <c r="F218" s="49"/>
      <c r="AA218" s="7">
        <f t="shared" si="60"/>
        <v>0</v>
      </c>
      <c r="AB218" s="2">
        <f t="shared" si="61"/>
        <v>2005</v>
      </c>
      <c r="AC218" s="3" t="s">
        <v>1</v>
      </c>
      <c r="AD218" s="4">
        <v>2820</v>
      </c>
      <c r="AE218" s="3" t="s">
        <v>129</v>
      </c>
      <c r="AF218" s="1">
        <f aca="true" t="shared" si="67" ref="AF218:AI223">SUM(C362)</f>
        <v>0</v>
      </c>
      <c r="AG218" s="1">
        <f t="shared" si="67"/>
        <v>0</v>
      </c>
      <c r="AH218" s="1">
        <f t="shared" si="67"/>
        <v>0</v>
      </c>
      <c r="AI218" s="1">
        <f t="shared" si="67"/>
        <v>0</v>
      </c>
    </row>
    <row r="219" spans="1:35" ht="12" customHeight="1">
      <c r="A219" s="36" t="s">
        <v>115</v>
      </c>
      <c r="B219" s="36">
        <v>1490</v>
      </c>
      <c r="C219" s="40"/>
      <c r="D219" s="65"/>
      <c r="E219" s="52">
        <f t="shared" si="66"/>
        <v>0</v>
      </c>
      <c r="F219" s="49"/>
      <c r="AA219" s="7">
        <f t="shared" si="60"/>
        <v>0</v>
      </c>
      <c r="AB219" s="2">
        <f t="shared" si="61"/>
        <v>2005</v>
      </c>
      <c r="AC219" s="3" t="s">
        <v>1</v>
      </c>
      <c r="AD219" s="4">
        <v>2830</v>
      </c>
      <c r="AE219" s="3" t="s">
        <v>129</v>
      </c>
      <c r="AF219" s="1">
        <f t="shared" si="67"/>
        <v>0</v>
      </c>
      <c r="AG219" s="1">
        <f t="shared" si="67"/>
        <v>0</v>
      </c>
      <c r="AH219" s="1">
        <f t="shared" si="67"/>
        <v>0</v>
      </c>
      <c r="AI219" s="1">
        <f t="shared" si="67"/>
        <v>0</v>
      </c>
    </row>
    <row r="220" spans="1:35" ht="12" customHeight="1">
      <c r="A220" s="36" t="s">
        <v>116</v>
      </c>
      <c r="B220" s="36">
        <v>1500</v>
      </c>
      <c r="C220" s="40"/>
      <c r="D220" s="65"/>
      <c r="E220" s="52">
        <f t="shared" si="66"/>
        <v>0</v>
      </c>
      <c r="F220" s="49"/>
      <c r="AA220" s="7">
        <f t="shared" si="60"/>
        <v>0</v>
      </c>
      <c r="AB220" s="2">
        <f t="shared" si="61"/>
        <v>2005</v>
      </c>
      <c r="AC220" s="3" t="s">
        <v>1</v>
      </c>
      <c r="AD220" s="4">
        <v>2840</v>
      </c>
      <c r="AE220" s="3" t="s">
        <v>129</v>
      </c>
      <c r="AF220" s="1">
        <f t="shared" si="67"/>
        <v>0</v>
      </c>
      <c r="AG220" s="1">
        <f t="shared" si="67"/>
        <v>0</v>
      </c>
      <c r="AH220" s="1">
        <f t="shared" si="67"/>
        <v>0</v>
      </c>
      <c r="AI220" s="1">
        <f t="shared" si="67"/>
        <v>0</v>
      </c>
    </row>
    <row r="221" spans="1:35" ht="12" customHeight="1">
      <c r="A221" s="36" t="s">
        <v>117</v>
      </c>
      <c r="B221" s="36">
        <v>1510</v>
      </c>
      <c r="C221" s="35"/>
      <c r="D221" s="35"/>
      <c r="E221" s="35"/>
      <c r="F221" s="49"/>
      <c r="AA221" s="7">
        <f t="shared" si="60"/>
        <v>0</v>
      </c>
      <c r="AB221" s="2">
        <f t="shared" si="61"/>
        <v>2005</v>
      </c>
      <c r="AC221" s="3" t="s">
        <v>1</v>
      </c>
      <c r="AD221" s="4">
        <v>2850</v>
      </c>
      <c r="AE221" s="3" t="s">
        <v>129</v>
      </c>
      <c r="AF221" s="1">
        <f t="shared" si="67"/>
        <v>0</v>
      </c>
      <c r="AG221" s="1">
        <f t="shared" si="67"/>
        <v>0</v>
      </c>
      <c r="AH221" s="1">
        <f t="shared" si="67"/>
        <v>0</v>
      </c>
      <c r="AI221" s="1">
        <f t="shared" si="67"/>
        <v>0</v>
      </c>
    </row>
    <row r="222" spans="1:35" ht="12" customHeight="1">
      <c r="A222" s="36" t="s">
        <v>118</v>
      </c>
      <c r="B222" s="36">
        <v>1520</v>
      </c>
      <c r="C222" s="65"/>
      <c r="D222" s="65"/>
      <c r="E222" s="52">
        <f>SUM(C222:D222)</f>
        <v>0</v>
      </c>
      <c r="F222" s="49"/>
      <c r="AA222" s="7">
        <f t="shared" si="60"/>
        <v>0</v>
      </c>
      <c r="AB222" s="2">
        <f t="shared" si="61"/>
        <v>2005</v>
      </c>
      <c r="AC222" s="3" t="s">
        <v>1</v>
      </c>
      <c r="AD222" s="4">
        <v>2860</v>
      </c>
      <c r="AE222" s="3" t="s">
        <v>129</v>
      </c>
      <c r="AF222" s="1">
        <f t="shared" si="67"/>
        <v>0</v>
      </c>
      <c r="AG222" s="1">
        <f t="shared" si="67"/>
        <v>0</v>
      </c>
      <c r="AH222" s="1">
        <f t="shared" si="67"/>
        <v>0</v>
      </c>
      <c r="AI222" s="1">
        <f t="shared" si="67"/>
        <v>0</v>
      </c>
    </row>
    <row r="223" spans="1:35" ht="12" customHeight="1">
      <c r="A223" s="36" t="s">
        <v>119</v>
      </c>
      <c r="B223" s="36">
        <v>1530</v>
      </c>
      <c r="C223" s="40"/>
      <c r="D223" s="65"/>
      <c r="E223" s="52">
        <f>SUM(C223:D223)</f>
        <v>0</v>
      </c>
      <c r="F223" s="49"/>
      <c r="AA223" s="7">
        <f t="shared" si="60"/>
        <v>0</v>
      </c>
      <c r="AB223" s="2">
        <f t="shared" si="61"/>
        <v>2005</v>
      </c>
      <c r="AC223" s="3" t="s">
        <v>1</v>
      </c>
      <c r="AD223" s="4">
        <v>2870</v>
      </c>
      <c r="AE223" s="3" t="s">
        <v>129</v>
      </c>
      <c r="AF223" s="1">
        <f t="shared" si="67"/>
        <v>0</v>
      </c>
      <c r="AG223" s="1">
        <f t="shared" si="67"/>
        <v>0</v>
      </c>
      <c r="AH223" s="1">
        <f t="shared" si="67"/>
        <v>0</v>
      </c>
      <c r="AI223" s="1">
        <f t="shared" si="67"/>
        <v>0</v>
      </c>
    </row>
    <row r="224" spans="1:35" ht="12" customHeight="1">
      <c r="A224" s="36" t="s">
        <v>120</v>
      </c>
      <c r="B224" s="36">
        <v>1540</v>
      </c>
      <c r="C224" s="40"/>
      <c r="D224" s="65"/>
      <c r="E224" s="52">
        <f>SUM(C224:D224)</f>
        <v>0</v>
      </c>
      <c r="F224" s="49"/>
      <c r="AA224" s="7">
        <f t="shared" si="60"/>
        <v>0</v>
      </c>
      <c r="AB224" s="2">
        <f t="shared" si="61"/>
        <v>2005</v>
      </c>
      <c r="AC224" s="3" t="s">
        <v>1</v>
      </c>
      <c r="AD224" s="4">
        <v>2890</v>
      </c>
      <c r="AE224" s="3" t="s">
        <v>129</v>
      </c>
      <c r="AF224" s="1">
        <f aca="true" t="shared" si="68" ref="AF224:AI227">SUM(C369)</f>
        <v>0</v>
      </c>
      <c r="AG224" s="1">
        <f t="shared" si="68"/>
        <v>0</v>
      </c>
      <c r="AH224" s="1">
        <f t="shared" si="68"/>
        <v>0</v>
      </c>
      <c r="AI224" s="1">
        <f t="shared" si="68"/>
        <v>0</v>
      </c>
    </row>
    <row r="225" spans="1:35" ht="12" customHeight="1">
      <c r="A225" s="36" t="s">
        <v>122</v>
      </c>
      <c r="B225" s="36">
        <v>1550</v>
      </c>
      <c r="C225" s="40"/>
      <c r="D225" s="65"/>
      <c r="E225" s="52">
        <f>SUM(C225:D225)</f>
        <v>0</v>
      </c>
      <c r="F225" s="49"/>
      <c r="AA225" s="7">
        <f t="shared" si="60"/>
        <v>0</v>
      </c>
      <c r="AB225" s="2">
        <f t="shared" si="61"/>
        <v>2005</v>
      </c>
      <c r="AC225" s="3" t="s">
        <v>1</v>
      </c>
      <c r="AD225" s="4">
        <v>2900</v>
      </c>
      <c r="AE225" s="3" t="s">
        <v>129</v>
      </c>
      <c r="AF225" s="1">
        <f t="shared" si="68"/>
        <v>0</v>
      </c>
      <c r="AG225" s="1">
        <f t="shared" si="68"/>
        <v>0</v>
      </c>
      <c r="AH225" s="1">
        <f t="shared" si="68"/>
        <v>0</v>
      </c>
      <c r="AI225" s="1">
        <f t="shared" si="68"/>
        <v>0</v>
      </c>
    </row>
    <row r="226" spans="1:35" ht="12" customHeight="1">
      <c r="A226" s="36" t="s">
        <v>123</v>
      </c>
      <c r="B226" s="36">
        <v>1560</v>
      </c>
      <c r="C226" s="40"/>
      <c r="D226" s="65"/>
      <c r="E226" s="52">
        <f>SUM(C226:D226)</f>
        <v>0</v>
      </c>
      <c r="F226" s="49"/>
      <c r="AA226" s="7">
        <f t="shared" si="60"/>
        <v>0</v>
      </c>
      <c r="AB226" s="2">
        <f t="shared" si="61"/>
        <v>2005</v>
      </c>
      <c r="AC226" s="3" t="s">
        <v>1</v>
      </c>
      <c r="AD226" s="4">
        <v>2910</v>
      </c>
      <c r="AE226" s="3" t="s">
        <v>129</v>
      </c>
      <c r="AF226" s="1">
        <f t="shared" si="68"/>
        <v>0</v>
      </c>
      <c r="AG226" s="1">
        <f t="shared" si="68"/>
        <v>0</v>
      </c>
      <c r="AH226" s="1">
        <f t="shared" si="68"/>
        <v>0</v>
      </c>
      <c r="AI226" s="1">
        <f t="shared" si="68"/>
        <v>0</v>
      </c>
    </row>
    <row r="227" spans="1:35" ht="12" customHeight="1">
      <c r="A227" s="36"/>
      <c r="B227" s="36"/>
      <c r="C227" s="61"/>
      <c r="D227" s="61" t="s">
        <v>0</v>
      </c>
      <c r="E227" s="61"/>
      <c r="F227" s="49"/>
      <c r="AA227" s="7">
        <f t="shared" si="60"/>
        <v>0</v>
      </c>
      <c r="AB227" s="2">
        <f t="shared" si="61"/>
        <v>2005</v>
      </c>
      <c r="AC227" s="3" t="s">
        <v>1</v>
      </c>
      <c r="AD227" s="4">
        <v>2920</v>
      </c>
      <c r="AE227" s="3" t="s">
        <v>129</v>
      </c>
      <c r="AF227" s="1">
        <f t="shared" si="68"/>
        <v>0</v>
      </c>
      <c r="AG227" s="1">
        <f t="shared" si="68"/>
        <v>0</v>
      </c>
      <c r="AH227" s="1">
        <f t="shared" si="68"/>
        <v>0</v>
      </c>
      <c r="AI227" s="1">
        <f t="shared" si="68"/>
        <v>0</v>
      </c>
    </row>
    <row r="228" spans="1:35" ht="12" customHeight="1">
      <c r="A228" s="36" t="s">
        <v>124</v>
      </c>
      <c r="B228" s="36">
        <v>1570</v>
      </c>
      <c r="C228" s="66"/>
      <c r="D228" s="65"/>
      <c r="E228" s="52">
        <f>SUM(C228:D228)</f>
        <v>0</v>
      </c>
      <c r="F228" s="49"/>
      <c r="AA228" s="7">
        <f t="shared" si="60"/>
        <v>0</v>
      </c>
      <c r="AB228" s="2">
        <f t="shared" si="61"/>
        <v>2005</v>
      </c>
      <c r="AC228" s="3" t="s">
        <v>1</v>
      </c>
      <c r="AD228" s="4">
        <v>2940</v>
      </c>
      <c r="AE228" s="3" t="s">
        <v>129</v>
      </c>
      <c r="AF228" s="1">
        <f aca="true" t="shared" si="69" ref="AF228:AI231">SUM(C374)</f>
        <v>0</v>
      </c>
      <c r="AG228" s="1">
        <f t="shared" si="69"/>
        <v>0</v>
      </c>
      <c r="AH228" s="1">
        <f t="shared" si="69"/>
        <v>0</v>
      </c>
      <c r="AI228" s="1">
        <f t="shared" si="69"/>
        <v>0</v>
      </c>
    </row>
    <row r="229" spans="1:35" ht="12" customHeight="1">
      <c r="A229" s="36"/>
      <c r="B229" s="36"/>
      <c r="C229" s="61"/>
      <c r="D229" s="61"/>
      <c r="E229" s="61"/>
      <c r="F229" s="49"/>
      <c r="AA229" s="7">
        <f aca="true" t="shared" si="70" ref="AA229:AA258">($AA$1)</f>
        <v>0</v>
      </c>
      <c r="AB229" s="2">
        <f aca="true" t="shared" si="71" ref="AB229:AB258">($E$17)</f>
        <v>2005</v>
      </c>
      <c r="AC229" s="3" t="s">
        <v>1</v>
      </c>
      <c r="AD229" s="4">
        <v>2950</v>
      </c>
      <c r="AE229" s="3" t="s">
        <v>129</v>
      </c>
      <c r="AF229" s="1">
        <f t="shared" si="69"/>
        <v>0</v>
      </c>
      <c r="AG229" s="1">
        <f t="shared" si="69"/>
        <v>0</v>
      </c>
      <c r="AH229" s="1">
        <f t="shared" si="69"/>
        <v>0</v>
      </c>
      <c r="AI229" s="1">
        <f t="shared" si="69"/>
        <v>0</v>
      </c>
    </row>
    <row r="230" spans="1:35" ht="12" customHeight="1">
      <c r="A230" s="47" t="s">
        <v>130</v>
      </c>
      <c r="B230" s="45">
        <v>1580</v>
      </c>
      <c r="C230" s="67">
        <f>SUM(C187:C228)</f>
        <v>0</v>
      </c>
      <c r="D230" s="67">
        <f>SUM(D187:D228)</f>
        <v>0</v>
      </c>
      <c r="E230" s="52">
        <f>SUM(E187:E228)</f>
        <v>0</v>
      </c>
      <c r="F230" s="49"/>
      <c r="AA230" s="7">
        <f t="shared" si="70"/>
        <v>0</v>
      </c>
      <c r="AB230" s="2">
        <f t="shared" si="71"/>
        <v>2005</v>
      </c>
      <c r="AC230" s="3" t="s">
        <v>1</v>
      </c>
      <c r="AD230" s="4">
        <v>2960</v>
      </c>
      <c r="AE230" s="3" t="s">
        <v>129</v>
      </c>
      <c r="AF230" s="1">
        <f t="shared" si="69"/>
        <v>0</v>
      </c>
      <c r="AG230" s="1">
        <f t="shared" si="69"/>
        <v>0</v>
      </c>
      <c r="AH230" s="1">
        <f t="shared" si="69"/>
        <v>0</v>
      </c>
      <c r="AI230" s="1">
        <f t="shared" si="69"/>
        <v>0</v>
      </c>
    </row>
    <row r="231" spans="1:35" ht="12" customHeight="1">
      <c r="A231" s="1"/>
      <c r="B231" s="1"/>
      <c r="C231" s="61"/>
      <c r="D231" s="61"/>
      <c r="E231" s="61"/>
      <c r="F231" s="49"/>
      <c r="AA231" s="7">
        <f t="shared" si="70"/>
        <v>0</v>
      </c>
      <c r="AB231" s="2">
        <f t="shared" si="71"/>
        <v>2005</v>
      </c>
      <c r="AC231" s="3" t="s">
        <v>1</v>
      </c>
      <c r="AD231" s="4">
        <v>2970</v>
      </c>
      <c r="AE231" s="3" t="s">
        <v>129</v>
      </c>
      <c r="AF231" s="1">
        <f t="shared" si="69"/>
        <v>0</v>
      </c>
      <c r="AG231" s="1">
        <f t="shared" si="69"/>
        <v>0</v>
      </c>
      <c r="AH231" s="1">
        <f t="shared" si="69"/>
        <v>0</v>
      </c>
      <c r="AI231" s="1">
        <f t="shared" si="69"/>
        <v>0</v>
      </c>
    </row>
    <row r="232" spans="1:35" ht="18" customHeight="1">
      <c r="A232" s="47" t="s">
        <v>131</v>
      </c>
      <c r="B232" s="45">
        <v>1590</v>
      </c>
      <c r="C232" s="68">
        <f>(C179-C230)</f>
        <v>0</v>
      </c>
      <c r="D232" s="68">
        <f>(D179-D230)</f>
        <v>0</v>
      </c>
      <c r="E232" s="68">
        <f>(E179-E230)</f>
        <v>0</v>
      </c>
      <c r="F232" s="49"/>
      <c r="AA232" s="7">
        <f t="shared" si="70"/>
        <v>0</v>
      </c>
      <c r="AB232" s="2">
        <f t="shared" si="71"/>
        <v>2005</v>
      </c>
      <c r="AC232" s="3" t="s">
        <v>1</v>
      </c>
      <c r="AD232" s="4">
        <v>2990</v>
      </c>
      <c r="AE232" s="3" t="s">
        <v>129</v>
      </c>
      <c r="AF232" s="1">
        <f aca="true" t="shared" si="72" ref="AF232:AI237">SUM(C379)</f>
        <v>0</v>
      </c>
      <c r="AG232" s="1">
        <f t="shared" si="72"/>
        <v>0</v>
      </c>
      <c r="AH232" s="1">
        <f t="shared" si="72"/>
        <v>0</v>
      </c>
      <c r="AI232" s="1">
        <f t="shared" si="72"/>
        <v>0</v>
      </c>
    </row>
    <row r="233" spans="1:35" ht="12" customHeight="1">
      <c r="A233" s="1" t="s">
        <v>0</v>
      </c>
      <c r="B233" s="1"/>
      <c r="C233" s="49"/>
      <c r="D233" s="49"/>
      <c r="E233" s="49"/>
      <c r="F233" s="49"/>
      <c r="AA233" s="7">
        <f t="shared" si="70"/>
        <v>0</v>
      </c>
      <c r="AB233" s="2">
        <f t="shared" si="71"/>
        <v>2005</v>
      </c>
      <c r="AC233" s="3" t="s">
        <v>1</v>
      </c>
      <c r="AD233" s="4">
        <v>3000</v>
      </c>
      <c r="AE233" s="3" t="s">
        <v>129</v>
      </c>
      <c r="AF233" s="1">
        <f t="shared" si="72"/>
        <v>0</v>
      </c>
      <c r="AG233" s="1">
        <f t="shared" si="72"/>
        <v>0</v>
      </c>
      <c r="AH233" s="1">
        <f t="shared" si="72"/>
        <v>0</v>
      </c>
      <c r="AI233" s="1">
        <f t="shared" si="72"/>
        <v>0</v>
      </c>
    </row>
    <row r="234" spans="1:35" ht="12" customHeight="1">
      <c r="A234" s="69" t="s">
        <v>132</v>
      </c>
      <c r="B234" s="1"/>
      <c r="C234" s="49"/>
      <c r="D234" s="49"/>
      <c r="E234" s="50" t="s">
        <v>133</v>
      </c>
      <c r="F234" s="49"/>
      <c r="AA234" s="7">
        <f t="shared" si="70"/>
        <v>0</v>
      </c>
      <c r="AB234" s="2">
        <f t="shared" si="71"/>
        <v>2005</v>
      </c>
      <c r="AC234" s="3" t="s">
        <v>1</v>
      </c>
      <c r="AD234" s="4">
        <v>3010</v>
      </c>
      <c r="AE234" s="3" t="s">
        <v>129</v>
      </c>
      <c r="AF234" s="1">
        <f t="shared" si="72"/>
        <v>0</v>
      </c>
      <c r="AG234" s="1">
        <f t="shared" si="72"/>
        <v>0</v>
      </c>
      <c r="AH234" s="1">
        <f t="shared" si="72"/>
        <v>0</v>
      </c>
      <c r="AI234" s="1">
        <f t="shared" si="72"/>
        <v>0</v>
      </c>
    </row>
    <row r="235" spans="1:35" ht="12" customHeight="1">
      <c r="A235" s="1"/>
      <c r="B235" s="1"/>
      <c r="C235" s="49"/>
      <c r="D235" s="49"/>
      <c r="E235" s="49"/>
      <c r="F235" s="49"/>
      <c r="AA235" s="7">
        <f t="shared" si="70"/>
        <v>0</v>
      </c>
      <c r="AB235" s="2">
        <f t="shared" si="71"/>
        <v>2005</v>
      </c>
      <c r="AC235" s="3" t="s">
        <v>1</v>
      </c>
      <c r="AD235" s="4">
        <v>3020</v>
      </c>
      <c r="AE235" s="3" t="s">
        <v>129</v>
      </c>
      <c r="AF235" s="1">
        <f t="shared" si="72"/>
        <v>0</v>
      </c>
      <c r="AG235" s="1">
        <f t="shared" si="72"/>
        <v>0</v>
      </c>
      <c r="AH235" s="1">
        <f t="shared" si="72"/>
        <v>0</v>
      </c>
      <c r="AI235" s="1">
        <f t="shared" si="72"/>
        <v>0</v>
      </c>
    </row>
    <row r="236" spans="1:35" ht="12" customHeight="1">
      <c r="A236" s="36"/>
      <c r="B236" s="36"/>
      <c r="C236" s="60" t="s">
        <v>12</v>
      </c>
      <c r="D236" s="60" t="s">
        <v>13</v>
      </c>
      <c r="E236" s="60" t="s">
        <v>15</v>
      </c>
      <c r="F236" s="49"/>
      <c r="AA236" s="7">
        <f t="shared" si="70"/>
        <v>0</v>
      </c>
      <c r="AB236" s="2">
        <f t="shared" si="71"/>
        <v>2005</v>
      </c>
      <c r="AC236" s="3" t="s">
        <v>1</v>
      </c>
      <c r="AD236" s="4">
        <v>3030</v>
      </c>
      <c r="AE236" s="3" t="s">
        <v>129</v>
      </c>
      <c r="AF236" s="1">
        <f t="shared" si="72"/>
        <v>0</v>
      </c>
      <c r="AG236" s="1">
        <f t="shared" si="72"/>
        <v>0</v>
      </c>
      <c r="AH236" s="1">
        <f t="shared" si="72"/>
        <v>0</v>
      </c>
      <c r="AI236" s="1">
        <f t="shared" si="72"/>
        <v>0</v>
      </c>
    </row>
    <row r="237" spans="1:35" ht="12" customHeight="1">
      <c r="A237" s="36"/>
      <c r="B237" s="36"/>
      <c r="C237" s="32">
        <v>1</v>
      </c>
      <c r="D237" s="32">
        <v>2</v>
      </c>
      <c r="E237" s="32">
        <v>3</v>
      </c>
      <c r="F237" s="49"/>
      <c r="AA237" s="7">
        <f t="shared" si="70"/>
        <v>0</v>
      </c>
      <c r="AB237" s="2">
        <f t="shared" si="71"/>
        <v>2005</v>
      </c>
      <c r="AC237" s="3" t="s">
        <v>1</v>
      </c>
      <c r="AD237" s="4">
        <v>3040</v>
      </c>
      <c r="AE237" s="3" t="s">
        <v>129</v>
      </c>
      <c r="AF237" s="1">
        <f t="shared" si="72"/>
        <v>0</v>
      </c>
      <c r="AG237" s="1">
        <f t="shared" si="72"/>
        <v>0</v>
      </c>
      <c r="AH237" s="1">
        <f t="shared" si="72"/>
        <v>0</v>
      </c>
      <c r="AI237" s="1">
        <f t="shared" si="72"/>
        <v>0</v>
      </c>
    </row>
    <row r="238" spans="1:35" ht="12" customHeight="1">
      <c r="A238" s="33" t="s">
        <v>134</v>
      </c>
      <c r="B238" s="36">
        <v>1700</v>
      </c>
      <c r="C238" s="35"/>
      <c r="D238" s="35"/>
      <c r="E238" s="35"/>
      <c r="F238" s="49"/>
      <c r="AA238" s="7">
        <f t="shared" si="70"/>
        <v>0</v>
      </c>
      <c r="AB238" s="2">
        <f t="shared" si="71"/>
        <v>2005</v>
      </c>
      <c r="AC238" s="3" t="s">
        <v>1</v>
      </c>
      <c r="AD238" s="4">
        <v>3060</v>
      </c>
      <c r="AE238" s="3" t="s">
        <v>129</v>
      </c>
      <c r="AF238" s="1">
        <f aca="true" t="shared" si="73" ref="AF238:AI242">SUM(C386)</f>
        <v>0</v>
      </c>
      <c r="AG238" s="1">
        <f t="shared" si="73"/>
        <v>0</v>
      </c>
      <c r="AH238" s="1">
        <f t="shared" si="73"/>
        <v>0</v>
      </c>
      <c r="AI238" s="1">
        <f t="shared" si="73"/>
        <v>0</v>
      </c>
    </row>
    <row r="239" spans="1:35" ht="12" customHeight="1">
      <c r="A239" s="36" t="s">
        <v>135</v>
      </c>
      <c r="B239" s="36">
        <v>1710</v>
      </c>
      <c r="C239" s="35"/>
      <c r="D239" s="35"/>
      <c r="E239" s="35"/>
      <c r="F239" s="49"/>
      <c r="AA239" s="7">
        <f t="shared" si="70"/>
        <v>0</v>
      </c>
      <c r="AB239" s="2">
        <f t="shared" si="71"/>
        <v>2005</v>
      </c>
      <c r="AC239" s="3" t="s">
        <v>1</v>
      </c>
      <c r="AD239" s="4">
        <v>3070</v>
      </c>
      <c r="AE239" s="3" t="s">
        <v>129</v>
      </c>
      <c r="AF239" s="1">
        <f t="shared" si="73"/>
        <v>0</v>
      </c>
      <c r="AG239" s="1">
        <f t="shared" si="73"/>
        <v>0</v>
      </c>
      <c r="AH239" s="1">
        <f t="shared" si="73"/>
        <v>0</v>
      </c>
      <c r="AI239" s="1">
        <f t="shared" si="73"/>
        <v>0</v>
      </c>
    </row>
    <row r="240" spans="1:35" ht="12" customHeight="1">
      <c r="A240" s="36" t="s">
        <v>136</v>
      </c>
      <c r="B240" s="36">
        <v>1720</v>
      </c>
      <c r="C240" s="39">
        <f>($E$509)</f>
        <v>0</v>
      </c>
      <c r="D240" s="44"/>
      <c r="E240" s="39">
        <f aca="true" t="shared" si="74" ref="E240:E261">SUM(C240:D240)</f>
        <v>0</v>
      </c>
      <c r="F240" s="49"/>
      <c r="AA240" s="7">
        <f t="shared" si="70"/>
        <v>0</v>
      </c>
      <c r="AB240" s="2">
        <f t="shared" si="71"/>
        <v>2005</v>
      </c>
      <c r="AC240" s="3" t="s">
        <v>1</v>
      </c>
      <c r="AD240" s="4">
        <v>3080</v>
      </c>
      <c r="AE240" s="3" t="s">
        <v>129</v>
      </c>
      <c r="AF240" s="1">
        <f t="shared" si="73"/>
        <v>0</v>
      </c>
      <c r="AG240" s="1">
        <f t="shared" si="73"/>
        <v>0</v>
      </c>
      <c r="AH240" s="1">
        <f t="shared" si="73"/>
        <v>0</v>
      </c>
      <c r="AI240" s="1">
        <f t="shared" si="73"/>
        <v>0</v>
      </c>
    </row>
    <row r="241" spans="1:35" ht="12" customHeight="1">
      <c r="A241" s="36" t="s">
        <v>137</v>
      </c>
      <c r="B241" s="36">
        <v>1730</v>
      </c>
      <c r="C241" s="40"/>
      <c r="D241" s="58"/>
      <c r="E241" s="39">
        <f t="shared" si="74"/>
        <v>0</v>
      </c>
      <c r="F241" s="49"/>
      <c r="AA241" s="7">
        <f t="shared" si="70"/>
        <v>0</v>
      </c>
      <c r="AB241" s="2">
        <f t="shared" si="71"/>
        <v>2005</v>
      </c>
      <c r="AC241" s="3" t="s">
        <v>1</v>
      </c>
      <c r="AD241" s="4">
        <v>3090</v>
      </c>
      <c r="AE241" s="3" t="s">
        <v>129</v>
      </c>
      <c r="AF241" s="1">
        <f t="shared" si="73"/>
        <v>0</v>
      </c>
      <c r="AG241" s="1">
        <f t="shared" si="73"/>
        <v>0</v>
      </c>
      <c r="AH241" s="1">
        <f t="shared" si="73"/>
        <v>0</v>
      </c>
      <c r="AI241" s="1">
        <f t="shared" si="73"/>
        <v>0</v>
      </c>
    </row>
    <row r="242" spans="1:35" ht="12" customHeight="1">
      <c r="A242" s="36" t="s">
        <v>138</v>
      </c>
      <c r="B242" s="36">
        <v>1740</v>
      </c>
      <c r="C242" s="40"/>
      <c r="D242" s="58"/>
      <c r="E242" s="39">
        <f t="shared" si="74"/>
        <v>0</v>
      </c>
      <c r="F242" s="49"/>
      <c r="AA242" s="7">
        <f t="shared" si="70"/>
        <v>0</v>
      </c>
      <c r="AB242" s="2">
        <f t="shared" si="71"/>
        <v>2005</v>
      </c>
      <c r="AC242" s="3" t="s">
        <v>1</v>
      </c>
      <c r="AD242" s="4">
        <v>3100</v>
      </c>
      <c r="AE242" s="3" t="s">
        <v>129</v>
      </c>
      <c r="AF242" s="1">
        <f t="shared" si="73"/>
        <v>0</v>
      </c>
      <c r="AG242" s="1">
        <f t="shared" si="73"/>
        <v>0</v>
      </c>
      <c r="AH242" s="1">
        <f t="shared" si="73"/>
        <v>0</v>
      </c>
      <c r="AI242" s="1">
        <f t="shared" si="73"/>
        <v>0</v>
      </c>
    </row>
    <row r="243" spans="1:35" ht="12" customHeight="1">
      <c r="A243" s="36" t="s">
        <v>139</v>
      </c>
      <c r="B243" s="36">
        <v>1750</v>
      </c>
      <c r="C243" s="70"/>
      <c r="D243" s="70"/>
      <c r="E243" s="39">
        <f t="shared" si="74"/>
        <v>0</v>
      </c>
      <c r="F243" s="49"/>
      <c r="AA243" s="7">
        <f t="shared" si="70"/>
        <v>0</v>
      </c>
      <c r="AB243" s="2">
        <f t="shared" si="71"/>
        <v>2005</v>
      </c>
      <c r="AC243" s="3" t="s">
        <v>1</v>
      </c>
      <c r="AD243" s="4">
        <v>3110</v>
      </c>
      <c r="AE243" s="3" t="s">
        <v>129</v>
      </c>
      <c r="AF243" s="1">
        <f>SUM(C392)</f>
        <v>0</v>
      </c>
      <c r="AG243" s="1">
        <f>SUM(D392)</f>
        <v>0</v>
      </c>
      <c r="AH243" s="1">
        <f>SUM(E392)</f>
        <v>0</v>
      </c>
      <c r="AI243" s="1">
        <f>SUM(F392)</f>
        <v>0</v>
      </c>
    </row>
    <row r="244" spans="1:35" ht="12" customHeight="1">
      <c r="A244" s="36" t="s">
        <v>140</v>
      </c>
      <c r="B244" s="36">
        <v>1760</v>
      </c>
      <c r="C244" s="40"/>
      <c r="D244" s="58"/>
      <c r="E244" s="39">
        <f t="shared" si="74"/>
        <v>0</v>
      </c>
      <c r="F244" s="49"/>
      <c r="AA244" s="7">
        <f t="shared" si="70"/>
        <v>0</v>
      </c>
      <c r="AB244" s="2">
        <f t="shared" si="71"/>
        <v>2005</v>
      </c>
      <c r="AC244" s="3" t="s">
        <v>1</v>
      </c>
      <c r="AD244" s="4">
        <v>3120</v>
      </c>
      <c r="AE244" s="3" t="s">
        <v>129</v>
      </c>
      <c r="AF244" s="1">
        <f>SUM(C394)</f>
        <v>0</v>
      </c>
      <c r="AG244" s="1">
        <f>SUM(D394)</f>
        <v>0</v>
      </c>
      <c r="AH244" s="1">
        <f>SUM(E394)</f>
        <v>0</v>
      </c>
      <c r="AI244" s="1">
        <f>SUM(F394)</f>
        <v>0</v>
      </c>
    </row>
    <row r="245" spans="1:35" ht="12" customHeight="1">
      <c r="A245" s="36" t="s">
        <v>141</v>
      </c>
      <c r="B245" s="36">
        <v>1770</v>
      </c>
      <c r="C245" s="40"/>
      <c r="D245" s="70"/>
      <c r="E245" s="39">
        <f t="shared" si="74"/>
        <v>0</v>
      </c>
      <c r="F245" s="49"/>
      <c r="AA245" s="7">
        <f t="shared" si="70"/>
        <v>0</v>
      </c>
      <c r="AB245" s="2">
        <f t="shared" si="71"/>
        <v>2005</v>
      </c>
      <c r="AC245" s="3" t="s">
        <v>1</v>
      </c>
      <c r="AD245" s="4">
        <v>3210</v>
      </c>
      <c r="AE245" s="3" t="s">
        <v>142</v>
      </c>
      <c r="AF245" s="1">
        <f aca="true" t="shared" si="75" ref="AF245:AI249">SUM(C403)</f>
        <v>0</v>
      </c>
      <c r="AG245" s="1">
        <f t="shared" si="75"/>
        <v>0</v>
      </c>
      <c r="AH245" s="1">
        <f t="shared" si="75"/>
        <v>0</v>
      </c>
      <c r="AI245" s="1">
        <f t="shared" si="75"/>
        <v>0</v>
      </c>
    </row>
    <row r="246" spans="1:35" ht="12" customHeight="1">
      <c r="A246" s="36" t="s">
        <v>143</v>
      </c>
      <c r="B246" s="36">
        <v>1790</v>
      </c>
      <c r="C246" s="40"/>
      <c r="D246" s="58"/>
      <c r="E246" s="39">
        <f t="shared" si="74"/>
        <v>0</v>
      </c>
      <c r="F246" s="49"/>
      <c r="AA246" s="7">
        <f t="shared" si="70"/>
        <v>0</v>
      </c>
      <c r="AB246" s="2">
        <f t="shared" si="71"/>
        <v>2005</v>
      </c>
      <c r="AC246" s="3" t="s">
        <v>1</v>
      </c>
      <c r="AD246" s="4">
        <v>3220</v>
      </c>
      <c r="AE246" s="3" t="s">
        <v>142</v>
      </c>
      <c r="AF246" s="5">
        <f t="shared" si="75"/>
        <v>0</v>
      </c>
      <c r="AG246" s="1">
        <f t="shared" si="75"/>
        <v>0</v>
      </c>
      <c r="AH246" s="1">
        <f t="shared" si="75"/>
        <v>0</v>
      </c>
      <c r="AI246" s="1">
        <f t="shared" si="75"/>
        <v>0</v>
      </c>
    </row>
    <row r="247" spans="1:35" ht="12" customHeight="1">
      <c r="A247" s="36" t="s">
        <v>144</v>
      </c>
      <c r="B247" s="36">
        <v>1800</v>
      </c>
      <c r="C247" s="43">
        <f>($C$340)</f>
        <v>0</v>
      </c>
      <c r="D247" s="70"/>
      <c r="E247" s="39">
        <f t="shared" si="74"/>
        <v>0</v>
      </c>
      <c r="F247" s="49"/>
      <c r="AA247" s="7">
        <f t="shared" si="70"/>
        <v>0</v>
      </c>
      <c r="AB247" s="2">
        <f t="shared" si="71"/>
        <v>2005</v>
      </c>
      <c r="AC247" s="3" t="s">
        <v>1</v>
      </c>
      <c r="AD247" s="4">
        <v>3230</v>
      </c>
      <c r="AE247" s="3" t="s">
        <v>142</v>
      </c>
      <c r="AF247" s="1">
        <f t="shared" si="75"/>
        <v>0</v>
      </c>
      <c r="AG247" s="1">
        <f t="shared" si="75"/>
        <v>0</v>
      </c>
      <c r="AH247" s="1">
        <f t="shared" si="75"/>
        <v>0</v>
      </c>
      <c r="AI247" s="1">
        <f t="shared" si="75"/>
        <v>0</v>
      </c>
    </row>
    <row r="248" spans="1:35" ht="12" customHeight="1">
      <c r="A248" s="36" t="s">
        <v>145</v>
      </c>
      <c r="B248" s="36">
        <v>1810</v>
      </c>
      <c r="C248" s="40"/>
      <c r="D248" s="58"/>
      <c r="E248" s="39">
        <f t="shared" si="74"/>
        <v>0</v>
      </c>
      <c r="F248" s="49"/>
      <c r="AA248" s="7">
        <f t="shared" si="70"/>
        <v>0</v>
      </c>
      <c r="AB248" s="2">
        <f t="shared" si="71"/>
        <v>2005</v>
      </c>
      <c r="AC248" s="3" t="s">
        <v>1</v>
      </c>
      <c r="AD248" s="4">
        <v>3240</v>
      </c>
      <c r="AE248" s="3" t="s">
        <v>142</v>
      </c>
      <c r="AF248" s="1">
        <f t="shared" si="75"/>
        <v>0</v>
      </c>
      <c r="AG248" s="1">
        <f t="shared" si="75"/>
        <v>0</v>
      </c>
      <c r="AH248" s="1">
        <f t="shared" si="75"/>
        <v>0</v>
      </c>
      <c r="AI248" s="1">
        <f t="shared" si="75"/>
        <v>0</v>
      </c>
    </row>
    <row r="249" spans="1:35" ht="12" customHeight="1">
      <c r="A249" s="36" t="s">
        <v>146</v>
      </c>
      <c r="B249" s="36">
        <v>1820</v>
      </c>
      <c r="C249" s="70"/>
      <c r="D249" s="58"/>
      <c r="E249" s="39">
        <f t="shared" si="74"/>
        <v>0</v>
      </c>
      <c r="F249" s="49"/>
      <c r="AA249" s="7">
        <f t="shared" si="70"/>
        <v>0</v>
      </c>
      <c r="AB249" s="2">
        <f t="shared" si="71"/>
        <v>2005</v>
      </c>
      <c r="AC249" s="3" t="s">
        <v>1</v>
      </c>
      <c r="AD249" s="4">
        <v>3250</v>
      </c>
      <c r="AE249" s="3" t="s">
        <v>142</v>
      </c>
      <c r="AF249" s="1">
        <f t="shared" si="75"/>
        <v>0</v>
      </c>
      <c r="AG249" s="1">
        <f t="shared" si="75"/>
        <v>0</v>
      </c>
      <c r="AH249" s="1">
        <f t="shared" si="75"/>
        <v>0</v>
      </c>
      <c r="AI249" s="1">
        <f t="shared" si="75"/>
        <v>0</v>
      </c>
    </row>
    <row r="250" spans="1:35" ht="12" customHeight="1">
      <c r="A250" s="36" t="s">
        <v>147</v>
      </c>
      <c r="B250" s="36">
        <v>1830</v>
      </c>
      <c r="C250" s="70"/>
      <c r="D250" s="58"/>
      <c r="E250" s="39">
        <f t="shared" si="74"/>
        <v>0</v>
      </c>
      <c r="F250" s="49"/>
      <c r="AA250" s="7">
        <f t="shared" si="70"/>
        <v>0</v>
      </c>
      <c r="AB250" s="2">
        <f t="shared" si="71"/>
        <v>2005</v>
      </c>
      <c r="AC250" s="3" t="s">
        <v>1</v>
      </c>
      <c r="AD250" s="4">
        <v>3260</v>
      </c>
      <c r="AE250" s="3" t="s">
        <v>142</v>
      </c>
      <c r="AF250" s="1">
        <f>SUM(C409)</f>
        <v>0</v>
      </c>
      <c r="AG250" s="1">
        <f>SUM(D409)</f>
        <v>0</v>
      </c>
      <c r="AH250" s="1">
        <f>SUM(E409)</f>
        <v>0</v>
      </c>
      <c r="AI250" s="1">
        <f>SUM(F409)</f>
        <v>0</v>
      </c>
    </row>
    <row r="251" spans="1:35" ht="12" customHeight="1">
      <c r="A251" s="36" t="s">
        <v>148</v>
      </c>
      <c r="B251" s="36">
        <v>1840</v>
      </c>
      <c r="C251" s="70"/>
      <c r="D251" s="58"/>
      <c r="E251" s="39">
        <f t="shared" si="74"/>
        <v>0</v>
      </c>
      <c r="F251" s="49"/>
      <c r="AA251" s="7">
        <f t="shared" si="70"/>
        <v>0</v>
      </c>
      <c r="AB251" s="2">
        <f t="shared" si="71"/>
        <v>2005</v>
      </c>
      <c r="AC251" s="3" t="s">
        <v>1</v>
      </c>
      <c r="AD251" s="4">
        <v>3280</v>
      </c>
      <c r="AE251" s="3" t="s">
        <v>142</v>
      </c>
      <c r="AF251" s="1">
        <f aca="true" t="shared" si="76" ref="AF251:AI255">SUM(C412)</f>
        <v>0</v>
      </c>
      <c r="AG251" s="1">
        <f t="shared" si="76"/>
        <v>0</v>
      </c>
      <c r="AH251" s="1">
        <f t="shared" si="76"/>
        <v>0</v>
      </c>
      <c r="AI251" s="1">
        <f t="shared" si="76"/>
        <v>0</v>
      </c>
    </row>
    <row r="252" spans="1:35" ht="12" customHeight="1">
      <c r="A252" s="36" t="s">
        <v>149</v>
      </c>
      <c r="B252" s="36">
        <v>1850</v>
      </c>
      <c r="C252" s="70"/>
      <c r="D252" s="70"/>
      <c r="E252" s="39">
        <f t="shared" si="74"/>
        <v>0</v>
      </c>
      <c r="F252" s="49"/>
      <c r="AA252" s="7">
        <f t="shared" si="70"/>
        <v>0</v>
      </c>
      <c r="AB252" s="2">
        <f t="shared" si="71"/>
        <v>2005</v>
      </c>
      <c r="AC252" s="3" t="s">
        <v>1</v>
      </c>
      <c r="AD252" s="4">
        <v>3290</v>
      </c>
      <c r="AE252" s="3" t="s">
        <v>142</v>
      </c>
      <c r="AF252" s="1">
        <f t="shared" si="76"/>
        <v>0</v>
      </c>
      <c r="AG252" s="1">
        <f t="shared" si="76"/>
        <v>0</v>
      </c>
      <c r="AH252" s="1">
        <f t="shared" si="76"/>
        <v>0</v>
      </c>
      <c r="AI252" s="1">
        <f t="shared" si="76"/>
        <v>0</v>
      </c>
    </row>
    <row r="253" spans="1:35" ht="12" customHeight="1">
      <c r="A253" s="36" t="s">
        <v>150</v>
      </c>
      <c r="B253" s="36">
        <v>1860</v>
      </c>
      <c r="C253" s="70"/>
      <c r="D253" s="58"/>
      <c r="E253" s="39">
        <f t="shared" si="74"/>
        <v>0</v>
      </c>
      <c r="F253" s="49"/>
      <c r="AA253" s="7">
        <f t="shared" si="70"/>
        <v>0</v>
      </c>
      <c r="AB253" s="2">
        <f t="shared" si="71"/>
        <v>2005</v>
      </c>
      <c r="AC253" s="3" t="s">
        <v>1</v>
      </c>
      <c r="AD253" s="4">
        <v>3300</v>
      </c>
      <c r="AE253" s="3" t="s">
        <v>142</v>
      </c>
      <c r="AF253" s="1">
        <f t="shared" si="76"/>
        <v>0</v>
      </c>
      <c r="AG253" s="1">
        <f t="shared" si="76"/>
        <v>0</v>
      </c>
      <c r="AH253" s="1">
        <f t="shared" si="76"/>
        <v>0</v>
      </c>
      <c r="AI253" s="1">
        <f t="shared" si="76"/>
        <v>0</v>
      </c>
    </row>
    <row r="254" spans="1:35" ht="12" customHeight="1">
      <c r="A254" s="36" t="s">
        <v>151</v>
      </c>
      <c r="B254" s="36">
        <v>1870</v>
      </c>
      <c r="C254" s="70"/>
      <c r="D254" s="70"/>
      <c r="E254" s="39">
        <f t="shared" si="74"/>
        <v>0</v>
      </c>
      <c r="F254" s="49"/>
      <c r="AA254" s="7">
        <f t="shared" si="70"/>
        <v>0</v>
      </c>
      <c r="AB254" s="2">
        <f t="shared" si="71"/>
        <v>2005</v>
      </c>
      <c r="AC254" s="3" t="s">
        <v>1</v>
      </c>
      <c r="AD254" s="4">
        <v>3310</v>
      </c>
      <c r="AE254" s="3" t="s">
        <v>142</v>
      </c>
      <c r="AF254" s="1">
        <f t="shared" si="76"/>
        <v>0</v>
      </c>
      <c r="AG254" s="1">
        <f t="shared" si="76"/>
        <v>0</v>
      </c>
      <c r="AH254" s="1">
        <f t="shared" si="76"/>
        <v>0</v>
      </c>
      <c r="AI254" s="1">
        <f t="shared" si="76"/>
        <v>0</v>
      </c>
    </row>
    <row r="255" spans="1:35" ht="12" customHeight="1">
      <c r="A255" s="36" t="s">
        <v>152</v>
      </c>
      <c r="B255" s="36">
        <v>1880</v>
      </c>
      <c r="C255" s="58"/>
      <c r="D255" s="70"/>
      <c r="E255" s="39">
        <f t="shared" si="74"/>
        <v>0</v>
      </c>
      <c r="F255" s="49"/>
      <c r="AA255" s="7">
        <f t="shared" si="70"/>
        <v>0</v>
      </c>
      <c r="AB255" s="2">
        <f t="shared" si="71"/>
        <v>2005</v>
      </c>
      <c r="AC255" s="3" t="s">
        <v>1</v>
      </c>
      <c r="AD255" s="4">
        <v>3320</v>
      </c>
      <c r="AE255" s="3" t="s">
        <v>142</v>
      </c>
      <c r="AF255" s="1">
        <f t="shared" si="76"/>
        <v>0</v>
      </c>
      <c r="AG255" s="1">
        <f t="shared" si="76"/>
        <v>0</v>
      </c>
      <c r="AH255" s="1">
        <f t="shared" si="76"/>
        <v>0</v>
      </c>
      <c r="AI255" s="1">
        <f t="shared" si="76"/>
        <v>0</v>
      </c>
    </row>
    <row r="256" spans="1:35" ht="12" customHeight="1">
      <c r="A256" s="36" t="s">
        <v>153</v>
      </c>
      <c r="B256" s="36">
        <v>1890</v>
      </c>
      <c r="C256" s="70"/>
      <c r="D256" s="58"/>
      <c r="E256" s="39">
        <f t="shared" si="74"/>
        <v>0</v>
      </c>
      <c r="F256" s="49"/>
      <c r="AA256" s="7">
        <f t="shared" si="70"/>
        <v>0</v>
      </c>
      <c r="AB256" s="2">
        <f t="shared" si="71"/>
        <v>2005</v>
      </c>
      <c r="AC256" s="3" t="s">
        <v>1</v>
      </c>
      <c r="AD256" s="4">
        <v>3330</v>
      </c>
      <c r="AE256" s="3" t="s">
        <v>142</v>
      </c>
      <c r="AF256" s="1">
        <f>SUM(C418)</f>
        <v>0</v>
      </c>
      <c r="AG256" s="1">
        <f>SUM(D418)</f>
        <v>0</v>
      </c>
      <c r="AH256" s="1">
        <f>SUM(E418)</f>
        <v>0</v>
      </c>
      <c r="AI256" s="1">
        <f>SUM(F418)</f>
        <v>0</v>
      </c>
    </row>
    <row r="257" spans="1:35" ht="12" customHeight="1">
      <c r="A257" s="36" t="s">
        <v>154</v>
      </c>
      <c r="B257" s="36">
        <v>1900</v>
      </c>
      <c r="C257" s="70"/>
      <c r="D257" s="70"/>
      <c r="E257" s="39">
        <f t="shared" si="74"/>
        <v>0</v>
      </c>
      <c r="F257" s="49"/>
      <c r="AA257" s="7">
        <f t="shared" si="70"/>
        <v>0</v>
      </c>
      <c r="AB257" s="2">
        <f t="shared" si="71"/>
        <v>2005</v>
      </c>
      <c r="AC257" s="3" t="s">
        <v>1</v>
      </c>
      <c r="AD257" s="4">
        <v>3340</v>
      </c>
      <c r="AE257" s="3" t="s">
        <v>142</v>
      </c>
      <c r="AF257" s="1">
        <f>SUM(C420)</f>
        <v>0</v>
      </c>
      <c r="AG257" s="1">
        <f>SUM(D420)</f>
        <v>0</v>
      </c>
      <c r="AH257" s="1">
        <f>SUM(E420)</f>
        <v>0</v>
      </c>
      <c r="AI257" s="1">
        <f>SUM(F420)</f>
        <v>0</v>
      </c>
    </row>
    <row r="258" spans="1:34" ht="12" customHeight="1">
      <c r="A258" s="36" t="s">
        <v>156</v>
      </c>
      <c r="B258" s="36">
        <v>1910</v>
      </c>
      <c r="C258" s="70"/>
      <c r="D258" s="58"/>
      <c r="E258" s="39">
        <f t="shared" si="74"/>
        <v>0</v>
      </c>
      <c r="F258" s="49"/>
      <c r="AA258" s="7">
        <f t="shared" si="70"/>
        <v>0</v>
      </c>
      <c r="AB258" s="2">
        <f t="shared" si="71"/>
        <v>2005</v>
      </c>
      <c r="AC258" s="3" t="s">
        <v>1</v>
      </c>
      <c r="AD258" s="4">
        <v>3410</v>
      </c>
      <c r="AE258" s="3" t="s">
        <v>155</v>
      </c>
      <c r="AF258" s="1">
        <f aca="true" t="shared" si="77" ref="AF258:AH261">SUM(C427)</f>
        <v>0</v>
      </c>
      <c r="AG258" s="1">
        <f t="shared" si="77"/>
        <v>0</v>
      </c>
      <c r="AH258" s="1">
        <f t="shared" si="77"/>
        <v>0</v>
      </c>
    </row>
    <row r="259" spans="1:34" ht="12" customHeight="1">
      <c r="A259" s="36" t="s">
        <v>157</v>
      </c>
      <c r="B259" s="36">
        <v>1920</v>
      </c>
      <c r="C259" s="68">
        <f>($D$340)</f>
        <v>0</v>
      </c>
      <c r="D259" s="68">
        <f>($C$394)</f>
        <v>0</v>
      </c>
      <c r="E259" s="39">
        <f t="shared" si="74"/>
        <v>0</v>
      </c>
      <c r="F259" s="49"/>
      <c r="AA259" s="7">
        <f aca="true" t="shared" si="78" ref="AA259:AA270">($AA$1)</f>
        <v>0</v>
      </c>
      <c r="AB259" s="2">
        <f aca="true" t="shared" si="79" ref="AB259:AB270">($E$17)</f>
        <v>2005</v>
      </c>
      <c r="AC259" s="3" t="s">
        <v>1</v>
      </c>
      <c r="AD259" s="4">
        <v>3420</v>
      </c>
      <c r="AE259" s="3" t="s">
        <v>155</v>
      </c>
      <c r="AF259" s="1">
        <f t="shared" si="77"/>
        <v>0</v>
      </c>
      <c r="AG259" s="1">
        <f t="shared" si="77"/>
        <v>0</v>
      </c>
      <c r="AH259" s="1">
        <f t="shared" si="77"/>
        <v>0</v>
      </c>
    </row>
    <row r="260" spans="1:34" ht="12" customHeight="1">
      <c r="A260" s="36" t="s">
        <v>158</v>
      </c>
      <c r="B260" s="36">
        <v>1930</v>
      </c>
      <c r="C260" s="70"/>
      <c r="D260" s="70"/>
      <c r="E260" s="39">
        <f t="shared" si="74"/>
        <v>0</v>
      </c>
      <c r="F260" s="49"/>
      <c r="AA260" s="7">
        <f t="shared" si="78"/>
        <v>0</v>
      </c>
      <c r="AB260" s="2">
        <f t="shared" si="79"/>
        <v>2005</v>
      </c>
      <c r="AC260" s="3" t="s">
        <v>1</v>
      </c>
      <c r="AD260" s="4">
        <v>3430</v>
      </c>
      <c r="AE260" s="3" t="s">
        <v>155</v>
      </c>
      <c r="AF260" s="1">
        <f t="shared" si="77"/>
        <v>0</v>
      </c>
      <c r="AG260" s="1">
        <f t="shared" si="77"/>
        <v>0</v>
      </c>
      <c r="AH260" s="1">
        <f t="shared" si="77"/>
        <v>0</v>
      </c>
    </row>
    <row r="261" spans="1:34" ht="12" customHeight="1">
      <c r="A261" s="36" t="s">
        <v>159</v>
      </c>
      <c r="B261" s="36">
        <v>1940</v>
      </c>
      <c r="C261" s="58"/>
      <c r="D261" s="70"/>
      <c r="E261" s="39">
        <f t="shared" si="74"/>
        <v>0</v>
      </c>
      <c r="F261" s="49"/>
      <c r="AA261" s="7">
        <f t="shared" si="78"/>
        <v>0</v>
      </c>
      <c r="AB261" s="2">
        <f t="shared" si="79"/>
        <v>2005</v>
      </c>
      <c r="AC261" s="3" t="s">
        <v>1</v>
      </c>
      <c r="AD261" s="4">
        <v>3440</v>
      </c>
      <c r="AE261" s="3" t="s">
        <v>155</v>
      </c>
      <c r="AF261" s="1">
        <f t="shared" si="77"/>
        <v>0</v>
      </c>
      <c r="AG261" s="1">
        <f t="shared" si="77"/>
        <v>0</v>
      </c>
      <c r="AH261" s="1">
        <f t="shared" si="77"/>
        <v>0</v>
      </c>
    </row>
    <row r="262" spans="1:34" ht="12" customHeight="1">
      <c r="A262" s="36" t="s">
        <v>160</v>
      </c>
      <c r="B262" s="36">
        <v>1950</v>
      </c>
      <c r="C262" s="58"/>
      <c r="D262" s="58"/>
      <c r="E262" s="58"/>
      <c r="F262" s="49"/>
      <c r="AA262" s="7">
        <f t="shared" si="78"/>
        <v>0</v>
      </c>
      <c r="AB262" s="2">
        <f t="shared" si="79"/>
        <v>2005</v>
      </c>
      <c r="AC262" s="3" t="s">
        <v>1</v>
      </c>
      <c r="AD262" s="4">
        <v>3450</v>
      </c>
      <c r="AE262" s="3" t="s">
        <v>155</v>
      </c>
      <c r="AF262" s="1">
        <f>SUM(C432)</f>
        <v>0</v>
      </c>
      <c r="AG262" s="1">
        <f>SUM(D432)</f>
        <v>0</v>
      </c>
      <c r="AH262" s="1">
        <f>SUM(E432)</f>
        <v>0</v>
      </c>
    </row>
    <row r="263" spans="1:34" ht="12" customHeight="1">
      <c r="A263" s="36" t="s">
        <v>162</v>
      </c>
      <c r="B263" s="36">
        <v>1960</v>
      </c>
      <c r="C263" s="58"/>
      <c r="D263" s="70"/>
      <c r="E263" s="39">
        <f>SUM(C263:D263)</f>
        <v>0</v>
      </c>
      <c r="F263" s="49"/>
      <c r="AA263" s="7">
        <f t="shared" si="78"/>
        <v>0</v>
      </c>
      <c r="AB263" s="2">
        <f t="shared" si="79"/>
        <v>2005</v>
      </c>
      <c r="AC263" s="3" t="s">
        <v>1</v>
      </c>
      <c r="AD263" s="4">
        <v>3500</v>
      </c>
      <c r="AE263" s="3" t="s">
        <v>161</v>
      </c>
      <c r="AF263" s="1">
        <f aca="true" t="shared" si="80" ref="AF263:AF274">SUM(C439)</f>
        <v>0</v>
      </c>
      <c r="AG263" s="1">
        <f aca="true" t="shared" si="81" ref="AG263:AG274">SUM(D439)</f>
        <v>0</v>
      </c>
      <c r="AH263" s="1">
        <f aca="true" t="shared" si="82" ref="AH263:AH274">SUM(E439)</f>
        <v>0</v>
      </c>
    </row>
    <row r="264" spans="1:34" ht="12" customHeight="1">
      <c r="A264" s="36" t="s">
        <v>163</v>
      </c>
      <c r="B264" s="36">
        <v>1970</v>
      </c>
      <c r="C264" s="70"/>
      <c r="D264" s="70"/>
      <c r="E264" s="39">
        <f>SUM(C264:D264)</f>
        <v>0</v>
      </c>
      <c r="F264" s="49"/>
      <c r="AA264" s="7">
        <f t="shared" si="78"/>
        <v>0</v>
      </c>
      <c r="AB264" s="2">
        <f t="shared" si="79"/>
        <v>2005</v>
      </c>
      <c r="AC264" s="3" t="s">
        <v>1</v>
      </c>
      <c r="AD264" s="4">
        <v>3510</v>
      </c>
      <c r="AE264" s="3" t="s">
        <v>161</v>
      </c>
      <c r="AF264" s="1">
        <f t="shared" si="80"/>
        <v>0</v>
      </c>
      <c r="AG264" s="1">
        <f t="shared" si="81"/>
        <v>0</v>
      </c>
      <c r="AH264" s="1">
        <f t="shared" si="82"/>
        <v>0</v>
      </c>
    </row>
    <row r="265" spans="1:34" ht="12" customHeight="1">
      <c r="A265" s="36"/>
      <c r="B265" s="36"/>
      <c r="C265" s="61"/>
      <c r="D265" s="61"/>
      <c r="E265" s="61"/>
      <c r="F265" s="49"/>
      <c r="AA265" s="7">
        <f t="shared" si="78"/>
        <v>0</v>
      </c>
      <c r="AB265" s="2">
        <f t="shared" si="79"/>
        <v>2005</v>
      </c>
      <c r="AC265" s="3" t="s">
        <v>1</v>
      </c>
      <c r="AD265" s="4">
        <v>3520</v>
      </c>
      <c r="AE265" s="3" t="s">
        <v>161</v>
      </c>
      <c r="AF265" s="1">
        <f t="shared" si="80"/>
        <v>0</v>
      </c>
      <c r="AG265" s="1">
        <f t="shared" si="81"/>
        <v>0</v>
      </c>
      <c r="AH265" s="1">
        <f t="shared" si="82"/>
        <v>0</v>
      </c>
    </row>
    <row r="266" spans="1:34" ht="12" customHeight="1">
      <c r="A266" s="47" t="s">
        <v>164</v>
      </c>
      <c r="B266" s="45">
        <v>1980</v>
      </c>
      <c r="C266" s="39">
        <f>SUM(C240:C264)</f>
        <v>0</v>
      </c>
      <c r="D266" s="39">
        <f>SUM(D240:D264)</f>
        <v>0</v>
      </c>
      <c r="E266" s="39">
        <f>SUM(E240:E264)</f>
        <v>0</v>
      </c>
      <c r="G266" s="6">
        <f>IF($C$266&lt;&gt;$C$179,"Line 1980 Column 1 must equal Line 1140 Column 1","")</f>
      </c>
      <c r="AA266" s="7">
        <f t="shared" si="78"/>
        <v>0</v>
      </c>
      <c r="AB266" s="2">
        <f t="shared" si="79"/>
        <v>2005</v>
      </c>
      <c r="AC266" s="3" t="s">
        <v>1</v>
      </c>
      <c r="AD266" s="4">
        <v>3530</v>
      </c>
      <c r="AE266" s="3" t="s">
        <v>161</v>
      </c>
      <c r="AF266" s="1">
        <f t="shared" si="80"/>
        <v>0</v>
      </c>
      <c r="AG266" s="1">
        <f t="shared" si="81"/>
        <v>0</v>
      </c>
      <c r="AH266" s="1">
        <f t="shared" si="82"/>
        <v>0</v>
      </c>
    </row>
    <row r="267" spans="1:34" ht="12" customHeight="1">
      <c r="A267" s="33" t="s">
        <v>128</v>
      </c>
      <c r="B267" s="36">
        <v>1990</v>
      </c>
      <c r="C267" s="61"/>
      <c r="D267" s="61"/>
      <c r="E267" s="61"/>
      <c r="G267" s="6">
        <f>IF($D$266&lt;&gt;$D$179,"Line 1980 Column 2 must equal Line 1140 Column 2","")</f>
      </c>
      <c r="AA267" s="7">
        <f t="shared" si="78"/>
        <v>0</v>
      </c>
      <c r="AB267" s="2">
        <f t="shared" si="79"/>
        <v>2005</v>
      </c>
      <c r="AC267" s="3" t="s">
        <v>1</v>
      </c>
      <c r="AD267" s="4">
        <v>3540</v>
      </c>
      <c r="AE267" s="3" t="s">
        <v>161</v>
      </c>
      <c r="AF267" s="1">
        <f t="shared" si="80"/>
        <v>0</v>
      </c>
      <c r="AG267" s="1">
        <f t="shared" si="81"/>
        <v>0</v>
      </c>
      <c r="AH267" s="1">
        <f t="shared" si="82"/>
        <v>0</v>
      </c>
    </row>
    <row r="268" spans="1:34" ht="12" customHeight="1">
      <c r="A268" s="36" t="s">
        <v>165</v>
      </c>
      <c r="B268" s="36">
        <v>2000</v>
      </c>
      <c r="C268" s="40"/>
      <c r="D268" s="58"/>
      <c r="E268" s="43">
        <f>SUM(C268:D268)</f>
        <v>0</v>
      </c>
      <c r="F268" s="49"/>
      <c r="AA268" s="7">
        <f t="shared" si="78"/>
        <v>0</v>
      </c>
      <c r="AB268" s="2">
        <f t="shared" si="79"/>
        <v>2005</v>
      </c>
      <c r="AC268" s="3" t="s">
        <v>1</v>
      </c>
      <c r="AD268" s="4">
        <v>3550</v>
      </c>
      <c r="AE268" s="3" t="s">
        <v>161</v>
      </c>
      <c r="AF268" s="1">
        <f t="shared" si="80"/>
        <v>0</v>
      </c>
      <c r="AG268" s="1">
        <f t="shared" si="81"/>
        <v>0</v>
      </c>
      <c r="AH268" s="1">
        <f t="shared" si="82"/>
        <v>0</v>
      </c>
    </row>
    <row r="269" spans="1:34" ht="12" customHeight="1">
      <c r="A269" s="36" t="s">
        <v>166</v>
      </c>
      <c r="B269" s="36">
        <v>2010</v>
      </c>
      <c r="C269" s="40"/>
      <c r="D269" s="58"/>
      <c r="E269" s="43">
        <f>SUM(C269:D269)</f>
        <v>0</v>
      </c>
      <c r="F269" s="49"/>
      <c r="AA269" s="7">
        <f t="shared" si="78"/>
        <v>0</v>
      </c>
      <c r="AB269" s="2">
        <f t="shared" si="79"/>
        <v>2005</v>
      </c>
      <c r="AC269" s="3" t="s">
        <v>1</v>
      </c>
      <c r="AD269" s="4">
        <v>3560</v>
      </c>
      <c r="AE269" s="3" t="s">
        <v>161</v>
      </c>
      <c r="AF269" s="1">
        <f t="shared" si="80"/>
        <v>0</v>
      </c>
      <c r="AG269" s="1">
        <f t="shared" si="81"/>
        <v>0</v>
      </c>
      <c r="AH269" s="1">
        <f t="shared" si="82"/>
        <v>0</v>
      </c>
    </row>
    <row r="270" spans="1:34" ht="12" customHeight="1">
      <c r="A270" s="36" t="s">
        <v>167</v>
      </c>
      <c r="B270" s="36">
        <v>2020</v>
      </c>
      <c r="C270" s="40"/>
      <c r="D270" s="58"/>
      <c r="E270" s="43">
        <f aca="true" t="shared" si="83" ref="E270:E281">SUM(C270:D270)</f>
        <v>0</v>
      </c>
      <c r="F270" s="49"/>
      <c r="AA270" s="7">
        <f t="shared" si="78"/>
        <v>0</v>
      </c>
      <c r="AB270" s="2">
        <f t="shared" si="79"/>
        <v>2005</v>
      </c>
      <c r="AC270" s="3" t="s">
        <v>1</v>
      </c>
      <c r="AD270" s="4">
        <v>3570</v>
      </c>
      <c r="AE270" s="3" t="s">
        <v>161</v>
      </c>
      <c r="AF270" s="1">
        <f t="shared" si="80"/>
        <v>0</v>
      </c>
      <c r="AG270" s="1">
        <f t="shared" si="81"/>
        <v>0</v>
      </c>
      <c r="AH270" s="1">
        <f t="shared" si="82"/>
        <v>0</v>
      </c>
    </row>
    <row r="271" spans="1:34" ht="12" customHeight="1">
      <c r="A271" s="36" t="s">
        <v>168</v>
      </c>
      <c r="B271" s="36">
        <v>2030</v>
      </c>
      <c r="C271" s="40"/>
      <c r="D271" s="58"/>
      <c r="E271" s="43">
        <f t="shared" si="83"/>
        <v>0</v>
      </c>
      <c r="F271" s="49"/>
      <c r="AA271" s="7">
        <f aca="true" t="shared" si="84" ref="AA271:AA296">($AA$1)</f>
        <v>0</v>
      </c>
      <c r="AB271" s="2">
        <f aca="true" t="shared" si="85" ref="AB271:AB296">($E$17)</f>
        <v>2005</v>
      </c>
      <c r="AC271" s="3" t="s">
        <v>1</v>
      </c>
      <c r="AD271" s="4">
        <v>3580</v>
      </c>
      <c r="AE271" s="3" t="s">
        <v>161</v>
      </c>
      <c r="AF271" s="1">
        <f t="shared" si="80"/>
        <v>0</v>
      </c>
      <c r="AG271" s="1">
        <f t="shared" si="81"/>
        <v>0</v>
      </c>
      <c r="AH271" s="1">
        <f t="shared" si="82"/>
        <v>0</v>
      </c>
    </row>
    <row r="272" spans="1:34" ht="12" customHeight="1">
      <c r="A272" s="36" t="s">
        <v>169</v>
      </c>
      <c r="B272" s="36">
        <v>2040</v>
      </c>
      <c r="C272" s="40"/>
      <c r="D272" s="40"/>
      <c r="E272" s="43">
        <f t="shared" si="83"/>
        <v>0</v>
      </c>
      <c r="F272" s="49"/>
      <c r="AA272" s="7">
        <f t="shared" si="84"/>
        <v>0</v>
      </c>
      <c r="AB272" s="2">
        <f t="shared" si="85"/>
        <v>2005</v>
      </c>
      <c r="AC272" s="3" t="s">
        <v>1</v>
      </c>
      <c r="AD272" s="4">
        <v>3590</v>
      </c>
      <c r="AE272" s="3" t="s">
        <v>161</v>
      </c>
      <c r="AF272" s="1">
        <f t="shared" si="80"/>
        <v>0</v>
      </c>
      <c r="AG272" s="1">
        <f t="shared" si="81"/>
        <v>0</v>
      </c>
      <c r="AH272" s="1">
        <f t="shared" si="82"/>
        <v>0</v>
      </c>
    </row>
    <row r="273" spans="1:34" ht="12" customHeight="1">
      <c r="A273" s="36" t="s">
        <v>170</v>
      </c>
      <c r="B273" s="36">
        <v>2050</v>
      </c>
      <c r="C273" s="70"/>
      <c r="D273" s="70"/>
      <c r="E273" s="43">
        <f t="shared" si="83"/>
        <v>0</v>
      </c>
      <c r="F273" s="49"/>
      <c r="AA273" s="7">
        <f t="shared" si="84"/>
        <v>0</v>
      </c>
      <c r="AB273" s="2">
        <f t="shared" si="85"/>
        <v>2005</v>
      </c>
      <c r="AC273" s="3" t="s">
        <v>1</v>
      </c>
      <c r="AD273" s="4">
        <v>3600</v>
      </c>
      <c r="AE273" s="3" t="s">
        <v>161</v>
      </c>
      <c r="AF273" s="1">
        <f t="shared" si="80"/>
        <v>0</v>
      </c>
      <c r="AG273" s="1">
        <f t="shared" si="81"/>
        <v>0</v>
      </c>
      <c r="AH273" s="1">
        <f t="shared" si="82"/>
        <v>0</v>
      </c>
    </row>
    <row r="274" spans="1:34" ht="12" customHeight="1">
      <c r="A274" s="36" t="s">
        <v>171</v>
      </c>
      <c r="B274" s="36">
        <v>2060</v>
      </c>
      <c r="C274" s="70"/>
      <c r="D274" s="70"/>
      <c r="E274" s="43">
        <f t="shared" si="83"/>
        <v>0</v>
      </c>
      <c r="F274" s="49"/>
      <c r="AA274" s="7">
        <f t="shared" si="84"/>
        <v>0</v>
      </c>
      <c r="AB274" s="2">
        <f t="shared" si="85"/>
        <v>2005</v>
      </c>
      <c r="AC274" s="3" t="s">
        <v>1</v>
      </c>
      <c r="AD274" s="4">
        <v>3610</v>
      </c>
      <c r="AE274" s="3" t="s">
        <v>161</v>
      </c>
      <c r="AF274" s="1">
        <f t="shared" si="80"/>
        <v>0</v>
      </c>
      <c r="AG274" s="1">
        <f t="shared" si="81"/>
        <v>0</v>
      </c>
      <c r="AH274" s="1">
        <f t="shared" si="82"/>
        <v>0</v>
      </c>
    </row>
    <row r="275" spans="1:34" ht="12" customHeight="1">
      <c r="A275" s="36" t="s">
        <v>172</v>
      </c>
      <c r="B275" s="36">
        <v>2070</v>
      </c>
      <c r="C275" s="70"/>
      <c r="D275" s="70"/>
      <c r="E275" s="43">
        <f t="shared" si="83"/>
        <v>0</v>
      </c>
      <c r="F275" s="49"/>
      <c r="AA275" s="7">
        <f t="shared" si="84"/>
        <v>0</v>
      </c>
      <c r="AB275" s="2">
        <f t="shared" si="85"/>
        <v>2005</v>
      </c>
      <c r="AC275" s="3" t="s">
        <v>1</v>
      </c>
      <c r="AD275" s="4">
        <v>3620</v>
      </c>
      <c r="AE275" s="3" t="s">
        <v>161</v>
      </c>
      <c r="AF275" s="1">
        <f>SUM(C452)</f>
        <v>0</v>
      </c>
      <c r="AG275" s="1">
        <f>SUM(D452)</f>
        <v>0</v>
      </c>
      <c r="AH275" s="1">
        <f>SUM(E452)</f>
        <v>0</v>
      </c>
    </row>
    <row r="276" spans="1:34" ht="12" customHeight="1">
      <c r="A276" s="36" t="s">
        <v>174</v>
      </c>
      <c r="B276" s="36">
        <v>2080</v>
      </c>
      <c r="C276" s="70"/>
      <c r="D276" s="58"/>
      <c r="E276" s="43">
        <f t="shared" si="83"/>
        <v>0</v>
      </c>
      <c r="F276" s="49"/>
      <c r="AA276" s="7">
        <f t="shared" si="84"/>
        <v>0</v>
      </c>
      <c r="AB276" s="2">
        <f t="shared" si="85"/>
        <v>2005</v>
      </c>
      <c r="AC276" s="3" t="s">
        <v>1</v>
      </c>
      <c r="AD276" s="4">
        <v>3710</v>
      </c>
      <c r="AE276" s="3" t="s">
        <v>173</v>
      </c>
      <c r="AF276" s="1">
        <f aca="true" t="shared" si="86" ref="AF276:AH281">SUM(C459)</f>
        <v>0</v>
      </c>
      <c r="AG276" s="1">
        <f t="shared" si="86"/>
        <v>0</v>
      </c>
      <c r="AH276" s="1">
        <f t="shared" si="86"/>
        <v>0</v>
      </c>
    </row>
    <row r="277" spans="1:34" ht="12" customHeight="1">
      <c r="A277" s="36" t="s">
        <v>175</v>
      </c>
      <c r="B277" s="36">
        <v>2090</v>
      </c>
      <c r="C277" s="68">
        <f>($E$340)</f>
        <v>0</v>
      </c>
      <c r="D277" s="58"/>
      <c r="E277" s="43">
        <f t="shared" si="83"/>
        <v>0</v>
      </c>
      <c r="F277" s="49"/>
      <c r="AA277" s="7">
        <f t="shared" si="84"/>
        <v>0</v>
      </c>
      <c r="AB277" s="2">
        <f t="shared" si="85"/>
        <v>2005</v>
      </c>
      <c r="AC277" s="3" t="s">
        <v>1</v>
      </c>
      <c r="AD277" s="4">
        <v>3720</v>
      </c>
      <c r="AE277" s="3" t="s">
        <v>173</v>
      </c>
      <c r="AF277" s="1">
        <f t="shared" si="86"/>
        <v>0</v>
      </c>
      <c r="AG277" s="1">
        <f t="shared" si="86"/>
        <v>0</v>
      </c>
      <c r="AH277" s="1">
        <f t="shared" si="86"/>
        <v>0</v>
      </c>
    </row>
    <row r="278" spans="1:34" ht="12" customHeight="1">
      <c r="A278" s="36" t="s">
        <v>176</v>
      </c>
      <c r="B278" s="36">
        <v>2100</v>
      </c>
      <c r="C278" s="68">
        <f>SUM($F$340)</f>
        <v>0</v>
      </c>
      <c r="D278" s="58"/>
      <c r="E278" s="43">
        <f t="shared" si="83"/>
        <v>0</v>
      </c>
      <c r="F278" s="49"/>
      <c r="AA278" s="7">
        <f t="shared" si="84"/>
        <v>0</v>
      </c>
      <c r="AB278" s="2">
        <f t="shared" si="85"/>
        <v>2005</v>
      </c>
      <c r="AC278" s="3" t="s">
        <v>1</v>
      </c>
      <c r="AD278" s="4">
        <v>3730</v>
      </c>
      <c r="AE278" s="3" t="s">
        <v>173</v>
      </c>
      <c r="AF278" s="1">
        <f t="shared" si="86"/>
        <v>0</v>
      </c>
      <c r="AG278" s="1">
        <f t="shared" si="86"/>
        <v>0</v>
      </c>
      <c r="AH278" s="1">
        <f t="shared" si="86"/>
        <v>0</v>
      </c>
    </row>
    <row r="279" spans="1:34" ht="12" customHeight="1">
      <c r="A279" s="36" t="s">
        <v>177</v>
      </c>
      <c r="B279" s="36">
        <v>2110</v>
      </c>
      <c r="C279" s="58"/>
      <c r="D279" s="70"/>
      <c r="E279" s="43">
        <f t="shared" si="83"/>
        <v>0</v>
      </c>
      <c r="F279" s="49"/>
      <c r="AA279" s="7">
        <f t="shared" si="84"/>
        <v>0</v>
      </c>
      <c r="AB279" s="2">
        <f t="shared" si="85"/>
        <v>2005</v>
      </c>
      <c r="AC279" s="3" t="s">
        <v>1</v>
      </c>
      <c r="AD279" s="4">
        <v>3740</v>
      </c>
      <c r="AE279" s="3" t="s">
        <v>173</v>
      </c>
      <c r="AF279" s="1">
        <f t="shared" si="86"/>
        <v>0</v>
      </c>
      <c r="AG279" s="1">
        <f t="shared" si="86"/>
        <v>0</v>
      </c>
      <c r="AH279" s="1">
        <f t="shared" si="86"/>
        <v>0</v>
      </c>
    </row>
    <row r="280" spans="1:34" ht="12" customHeight="1">
      <c r="A280" s="36" t="s">
        <v>178</v>
      </c>
      <c r="B280" s="36">
        <v>2120</v>
      </c>
      <c r="C280" s="58"/>
      <c r="D280" s="70"/>
      <c r="E280" s="43">
        <f t="shared" si="83"/>
        <v>0</v>
      </c>
      <c r="F280" s="49"/>
      <c r="AA280" s="7">
        <f t="shared" si="84"/>
        <v>0</v>
      </c>
      <c r="AB280" s="2">
        <f t="shared" si="85"/>
        <v>2005</v>
      </c>
      <c r="AC280" s="3" t="s">
        <v>1</v>
      </c>
      <c r="AD280" s="4">
        <v>3750</v>
      </c>
      <c r="AE280" s="3" t="s">
        <v>173</v>
      </c>
      <c r="AF280" s="1">
        <f t="shared" si="86"/>
        <v>0</v>
      </c>
      <c r="AG280" s="1">
        <f t="shared" si="86"/>
        <v>0</v>
      </c>
      <c r="AH280" s="1">
        <f t="shared" si="86"/>
        <v>0</v>
      </c>
    </row>
    <row r="281" spans="1:34" ht="12" customHeight="1">
      <c r="A281" s="36" t="s">
        <v>179</v>
      </c>
      <c r="B281" s="36">
        <v>2130</v>
      </c>
      <c r="C281" s="70"/>
      <c r="D281" s="70"/>
      <c r="E281" s="43">
        <f t="shared" si="83"/>
        <v>0</v>
      </c>
      <c r="F281" s="49"/>
      <c r="AA281" s="7">
        <f t="shared" si="84"/>
        <v>0</v>
      </c>
      <c r="AB281" s="2">
        <f t="shared" si="85"/>
        <v>2005</v>
      </c>
      <c r="AC281" s="3" t="s">
        <v>1</v>
      </c>
      <c r="AD281" s="4">
        <v>3760</v>
      </c>
      <c r="AE281" s="3" t="s">
        <v>173</v>
      </c>
      <c r="AF281" s="1">
        <f t="shared" si="86"/>
        <v>0</v>
      </c>
      <c r="AG281" s="1">
        <f t="shared" si="86"/>
        <v>0</v>
      </c>
      <c r="AH281" s="1">
        <f t="shared" si="86"/>
        <v>0</v>
      </c>
    </row>
    <row r="282" spans="1:34" ht="12" customHeight="1">
      <c r="A282" s="36"/>
      <c r="B282" s="36"/>
      <c r="C282" s="71"/>
      <c r="D282" s="71"/>
      <c r="E282" s="71"/>
      <c r="F282" s="49"/>
      <c r="AA282" s="7">
        <f t="shared" si="84"/>
        <v>0</v>
      </c>
      <c r="AB282" s="2">
        <f t="shared" si="85"/>
        <v>2005</v>
      </c>
      <c r="AC282" s="3" t="s">
        <v>1</v>
      </c>
      <c r="AD282" s="4">
        <v>3770</v>
      </c>
      <c r="AE282" s="3" t="s">
        <v>173</v>
      </c>
      <c r="AF282" s="1">
        <f>SUM(C466)</f>
        <v>0</v>
      </c>
      <c r="AG282" s="1">
        <f>SUM(D466)</f>
        <v>0</v>
      </c>
      <c r="AH282" s="1">
        <f>SUM(E466)</f>
        <v>0</v>
      </c>
    </row>
    <row r="283" spans="1:34" ht="12" customHeight="1">
      <c r="A283" s="47" t="s">
        <v>130</v>
      </c>
      <c r="B283" s="45">
        <v>2140</v>
      </c>
      <c r="C283" s="68">
        <f>SUM(C268:C281)</f>
        <v>0</v>
      </c>
      <c r="D283" s="68">
        <f>SUM(D268:D281)</f>
        <v>0</v>
      </c>
      <c r="E283" s="68">
        <f>SUM(E268:E281)</f>
        <v>0</v>
      </c>
      <c r="G283" s="6">
        <f>IF($C$283&lt;&gt;$C$230,"Line 2140 Column 1 must equal Line 1580 Column 1","")</f>
      </c>
      <c r="AA283" s="7">
        <f t="shared" si="84"/>
        <v>0</v>
      </c>
      <c r="AB283" s="2">
        <f t="shared" si="85"/>
        <v>2005</v>
      </c>
      <c r="AC283" s="3" t="s">
        <v>1</v>
      </c>
      <c r="AD283" s="4">
        <v>3790</v>
      </c>
      <c r="AE283" s="3" t="s">
        <v>173</v>
      </c>
      <c r="AF283" s="1">
        <f aca="true" t="shared" si="87" ref="AF283:AH287">SUM(C469)</f>
        <v>0</v>
      </c>
      <c r="AG283" s="1">
        <f t="shared" si="87"/>
        <v>0</v>
      </c>
      <c r="AH283" s="1">
        <f t="shared" si="87"/>
        <v>0</v>
      </c>
    </row>
    <row r="284" spans="1:34" ht="12" customHeight="1">
      <c r="A284" s="36"/>
      <c r="B284" s="36"/>
      <c r="C284" s="71"/>
      <c r="D284" s="71"/>
      <c r="E284" s="71"/>
      <c r="G284" s="6">
        <f>IF($D$283&lt;&gt;$D$230,"Line 2140 Column 2 must equal Line 1580 Column 2","")</f>
      </c>
      <c r="AA284" s="7">
        <f t="shared" si="84"/>
        <v>0</v>
      </c>
      <c r="AB284" s="2">
        <f t="shared" si="85"/>
        <v>2005</v>
      </c>
      <c r="AC284" s="3" t="s">
        <v>1</v>
      </c>
      <c r="AD284" s="4">
        <v>3800</v>
      </c>
      <c r="AE284" s="3" t="s">
        <v>173</v>
      </c>
      <c r="AF284" s="1">
        <f t="shared" si="87"/>
        <v>0</v>
      </c>
      <c r="AG284" s="1">
        <f t="shared" si="87"/>
        <v>0</v>
      </c>
      <c r="AH284" s="1">
        <f t="shared" si="87"/>
        <v>0</v>
      </c>
    </row>
    <row r="285" spans="1:34" ht="12" customHeight="1">
      <c r="A285" s="47" t="s">
        <v>131</v>
      </c>
      <c r="B285" s="45">
        <v>2150</v>
      </c>
      <c r="C285" s="68">
        <f>(C266-C283)</f>
        <v>0</v>
      </c>
      <c r="D285" s="68">
        <f>(D266-D283)</f>
        <v>0</v>
      </c>
      <c r="E285" s="68">
        <f>(E266-E283)</f>
        <v>0</v>
      </c>
      <c r="G285" s="6">
        <f>IF($C$285&lt;&gt;$C$232,"Line 2150 Column 1 must equal Line 1590 Column 1","")</f>
      </c>
      <c r="AA285" s="7">
        <f t="shared" si="84"/>
        <v>0</v>
      </c>
      <c r="AB285" s="2">
        <f t="shared" si="85"/>
        <v>2005</v>
      </c>
      <c r="AC285" s="3" t="s">
        <v>1</v>
      </c>
      <c r="AD285" s="4">
        <v>3810</v>
      </c>
      <c r="AE285" s="3" t="s">
        <v>173</v>
      </c>
      <c r="AF285" s="1">
        <f t="shared" si="87"/>
        <v>0</v>
      </c>
      <c r="AG285" s="1">
        <f t="shared" si="87"/>
        <v>0</v>
      </c>
      <c r="AH285" s="1">
        <f t="shared" si="87"/>
        <v>0</v>
      </c>
    </row>
    <row r="286" spans="1:34" ht="18" customHeight="1">
      <c r="A286" s="36" t="s">
        <v>0</v>
      </c>
      <c r="B286" s="36"/>
      <c r="C286" s="36"/>
      <c r="D286" s="36"/>
      <c r="E286" s="36"/>
      <c r="G286" s="6">
        <f>IF($D$285&lt;&gt;$D$232,"Line 2150 Column 2 must equal Line 1590 Column 2","")</f>
      </c>
      <c r="AA286" s="7">
        <f t="shared" si="84"/>
        <v>0</v>
      </c>
      <c r="AB286" s="2">
        <f t="shared" si="85"/>
        <v>2005</v>
      </c>
      <c r="AC286" s="3" t="s">
        <v>1</v>
      </c>
      <c r="AD286" s="4">
        <v>3820</v>
      </c>
      <c r="AE286" s="3" t="s">
        <v>173</v>
      </c>
      <c r="AF286" s="1">
        <f t="shared" si="87"/>
        <v>0</v>
      </c>
      <c r="AG286" s="1">
        <f t="shared" si="87"/>
        <v>0</v>
      </c>
      <c r="AH286" s="1">
        <f t="shared" si="87"/>
        <v>0</v>
      </c>
    </row>
    <row r="287" spans="1:34" ht="18" customHeight="1">
      <c r="A287" s="36"/>
      <c r="B287" s="36"/>
      <c r="C287" s="36"/>
      <c r="D287" s="36"/>
      <c r="E287" s="36"/>
      <c r="AA287" s="7">
        <f t="shared" si="84"/>
        <v>0</v>
      </c>
      <c r="AB287" s="2">
        <f t="shared" si="85"/>
        <v>2005</v>
      </c>
      <c r="AC287" s="3" t="s">
        <v>1</v>
      </c>
      <c r="AD287" s="4">
        <v>3830</v>
      </c>
      <c r="AE287" s="3" t="s">
        <v>173</v>
      </c>
      <c r="AF287" s="1">
        <f t="shared" si="87"/>
        <v>0</v>
      </c>
      <c r="AG287" s="1">
        <f t="shared" si="87"/>
        <v>0</v>
      </c>
      <c r="AH287" s="1">
        <f t="shared" si="87"/>
        <v>0</v>
      </c>
    </row>
    <row r="288" spans="1:30" ht="12" customHeight="1">
      <c r="A288" s="69" t="s">
        <v>180</v>
      </c>
      <c r="B288" s="36"/>
      <c r="C288" s="36"/>
      <c r="D288" s="36"/>
      <c r="E288" s="36"/>
      <c r="F288" s="30" t="s">
        <v>181</v>
      </c>
      <c r="AA288" s="7"/>
      <c r="AD288" s="4"/>
    </row>
    <row r="289" spans="1:34" ht="12" customHeight="1">
      <c r="A289" s="36"/>
      <c r="B289" s="36"/>
      <c r="C289" s="36"/>
      <c r="D289" s="36"/>
      <c r="E289" s="36"/>
      <c r="F289" s="36"/>
      <c r="AA289" s="7">
        <f t="shared" si="84"/>
        <v>0</v>
      </c>
      <c r="AB289" s="2">
        <f t="shared" si="85"/>
        <v>2005</v>
      </c>
      <c r="AC289" s="3" t="s">
        <v>1</v>
      </c>
      <c r="AD289" s="4">
        <v>3840</v>
      </c>
      <c r="AE289" s="3" t="s">
        <v>173</v>
      </c>
      <c r="AF289" s="1">
        <f>SUM(C474)</f>
        <v>0</v>
      </c>
      <c r="AG289" s="1">
        <f>SUM(D474)</f>
        <v>0</v>
      </c>
      <c r="AH289" s="1">
        <f>SUM(E474)</f>
        <v>0</v>
      </c>
    </row>
    <row r="290" spans="1:34" ht="12" customHeight="1">
      <c r="A290" s="36"/>
      <c r="B290" s="36"/>
      <c r="C290" s="72" t="s">
        <v>12</v>
      </c>
      <c r="D290" s="73" t="s">
        <v>182</v>
      </c>
      <c r="E290" s="74" t="s">
        <v>183</v>
      </c>
      <c r="F290" s="75"/>
      <c r="AA290" s="7">
        <f t="shared" si="84"/>
        <v>0</v>
      </c>
      <c r="AB290" s="2">
        <f t="shared" si="85"/>
        <v>2005</v>
      </c>
      <c r="AC290" s="3" t="s">
        <v>1</v>
      </c>
      <c r="AD290" s="4">
        <v>3850</v>
      </c>
      <c r="AE290" s="3" t="s">
        <v>173</v>
      </c>
      <c r="AF290" s="1">
        <f>SUM(C476)</f>
        <v>0</v>
      </c>
      <c r="AG290" s="1">
        <f>SUM(D476)</f>
        <v>0</v>
      </c>
      <c r="AH290" s="1">
        <f>SUM(E476)</f>
        <v>0</v>
      </c>
    </row>
    <row r="291" spans="1:34" ht="12" customHeight="1">
      <c r="A291" s="36"/>
      <c r="B291" s="36"/>
      <c r="C291" s="31" t="s">
        <v>185</v>
      </c>
      <c r="D291" s="31" t="s">
        <v>186</v>
      </c>
      <c r="E291" s="31" t="s">
        <v>187</v>
      </c>
      <c r="F291" s="31" t="s">
        <v>187</v>
      </c>
      <c r="AA291" s="7">
        <f t="shared" si="84"/>
        <v>0</v>
      </c>
      <c r="AB291" s="2">
        <f t="shared" si="85"/>
        <v>2005</v>
      </c>
      <c r="AC291" s="3" t="s">
        <v>1</v>
      </c>
      <c r="AD291" s="4">
        <v>3910</v>
      </c>
      <c r="AE291" s="3" t="s">
        <v>184</v>
      </c>
      <c r="AF291" s="1">
        <f>SUM(C485)</f>
        <v>0</v>
      </c>
      <c r="AG291" s="1">
        <f>SUM(D485)</f>
        <v>0</v>
      </c>
      <c r="AH291" s="1">
        <f>SUM(E485)</f>
        <v>0</v>
      </c>
    </row>
    <row r="292" spans="1:34" ht="12" customHeight="1">
      <c r="A292" s="36"/>
      <c r="B292" s="36"/>
      <c r="C292" s="31" t="s">
        <v>188</v>
      </c>
      <c r="D292" s="31" t="s">
        <v>189</v>
      </c>
      <c r="E292" s="31" t="s">
        <v>190</v>
      </c>
      <c r="F292" s="31" t="s">
        <v>191</v>
      </c>
      <c r="AA292" s="7">
        <f t="shared" si="84"/>
        <v>0</v>
      </c>
      <c r="AB292" s="2">
        <f t="shared" si="85"/>
        <v>2005</v>
      </c>
      <c r="AC292" s="3" t="s">
        <v>1</v>
      </c>
      <c r="AD292" s="4">
        <v>3935</v>
      </c>
      <c r="AE292" s="3" t="s">
        <v>184</v>
      </c>
      <c r="AF292" s="1">
        <f aca="true" t="shared" si="88" ref="AF292:AH297">SUM(C487)</f>
        <v>0</v>
      </c>
      <c r="AG292" s="1">
        <f t="shared" si="88"/>
        <v>0</v>
      </c>
      <c r="AH292" s="1">
        <f t="shared" si="88"/>
        <v>0</v>
      </c>
    </row>
    <row r="293" spans="1:34" ht="12" customHeight="1">
      <c r="A293" s="36"/>
      <c r="B293" s="36"/>
      <c r="C293" s="31" t="s">
        <v>192</v>
      </c>
      <c r="D293" s="31" t="s">
        <v>193</v>
      </c>
      <c r="E293" s="31" t="s">
        <v>194</v>
      </c>
      <c r="F293" s="31" t="s">
        <v>195</v>
      </c>
      <c r="AA293" s="7">
        <f t="shared" si="84"/>
        <v>0</v>
      </c>
      <c r="AB293" s="2">
        <f t="shared" si="85"/>
        <v>2005</v>
      </c>
      <c r="AC293" s="3" t="s">
        <v>1</v>
      </c>
      <c r="AD293" s="4">
        <v>3950</v>
      </c>
      <c r="AE293" s="3" t="s">
        <v>184</v>
      </c>
      <c r="AF293" s="1">
        <f t="shared" si="88"/>
        <v>0</v>
      </c>
      <c r="AG293" s="1">
        <f t="shared" si="88"/>
        <v>0</v>
      </c>
      <c r="AH293" s="1">
        <f t="shared" si="88"/>
        <v>0</v>
      </c>
    </row>
    <row r="294" spans="1:34" ht="12" customHeight="1">
      <c r="A294" s="36"/>
      <c r="B294" s="36"/>
      <c r="C294" s="31"/>
      <c r="D294" s="31" t="s">
        <v>196</v>
      </c>
      <c r="E294" s="31" t="s">
        <v>197</v>
      </c>
      <c r="F294" s="36"/>
      <c r="AA294" s="7">
        <f t="shared" si="84"/>
        <v>0</v>
      </c>
      <c r="AB294" s="2">
        <f t="shared" si="85"/>
        <v>2005</v>
      </c>
      <c r="AC294" s="3" t="s">
        <v>1</v>
      </c>
      <c r="AD294" s="4">
        <v>3960</v>
      </c>
      <c r="AE294" s="3" t="s">
        <v>184</v>
      </c>
      <c r="AF294" s="1">
        <f t="shared" si="88"/>
        <v>0</v>
      </c>
      <c r="AG294" s="1">
        <f t="shared" si="88"/>
        <v>0</v>
      </c>
      <c r="AH294" s="1">
        <f t="shared" si="88"/>
        <v>0</v>
      </c>
    </row>
    <row r="295" spans="1:34" ht="12" customHeight="1">
      <c r="A295" s="36"/>
      <c r="B295" s="36"/>
      <c r="C295" s="32">
        <v>1</v>
      </c>
      <c r="D295" s="32">
        <v>2</v>
      </c>
      <c r="E295" s="32">
        <v>3</v>
      </c>
      <c r="F295" s="32">
        <v>4</v>
      </c>
      <c r="AA295" s="7">
        <f t="shared" si="84"/>
        <v>0</v>
      </c>
      <c r="AB295" s="2">
        <f t="shared" si="85"/>
        <v>2005</v>
      </c>
      <c r="AC295" s="3" t="s">
        <v>1</v>
      </c>
      <c r="AD295" s="4">
        <v>3970</v>
      </c>
      <c r="AE295" s="3" t="s">
        <v>184</v>
      </c>
      <c r="AF295" s="1">
        <f t="shared" si="88"/>
        <v>0</v>
      </c>
      <c r="AG295" s="1">
        <f t="shared" si="88"/>
        <v>0</v>
      </c>
      <c r="AH295" s="1">
        <f t="shared" si="88"/>
        <v>0</v>
      </c>
    </row>
    <row r="296" spans="1:34" ht="12" customHeight="1">
      <c r="A296" s="36" t="s">
        <v>82</v>
      </c>
      <c r="B296" s="36">
        <v>2200</v>
      </c>
      <c r="C296" s="61"/>
      <c r="D296" s="61"/>
      <c r="E296" s="61"/>
      <c r="F296" s="61"/>
      <c r="AA296" s="7">
        <f t="shared" si="84"/>
        <v>0</v>
      </c>
      <c r="AB296" s="2">
        <f t="shared" si="85"/>
        <v>2005</v>
      </c>
      <c r="AC296" s="3" t="s">
        <v>1</v>
      </c>
      <c r="AD296" s="4">
        <v>3980</v>
      </c>
      <c r="AE296" s="3" t="s">
        <v>184</v>
      </c>
      <c r="AF296" s="1">
        <f t="shared" si="88"/>
        <v>0</v>
      </c>
      <c r="AG296" s="1">
        <f t="shared" si="88"/>
        <v>0</v>
      </c>
      <c r="AH296" s="1">
        <f t="shared" si="88"/>
        <v>0</v>
      </c>
    </row>
    <row r="297" spans="1:34" ht="12" customHeight="1">
      <c r="A297" s="36" t="s">
        <v>83</v>
      </c>
      <c r="B297" s="36">
        <v>2210</v>
      </c>
      <c r="C297" s="40"/>
      <c r="D297" s="40"/>
      <c r="E297" s="40"/>
      <c r="F297" s="40"/>
      <c r="AA297" s="7">
        <f aca="true" t="shared" si="89" ref="AA297:AA317">($AA$1)</f>
        <v>0</v>
      </c>
      <c r="AB297" s="2">
        <f aca="true" t="shared" si="90" ref="AB297:AB317">($E$17)</f>
        <v>2005</v>
      </c>
      <c r="AC297" s="3" t="s">
        <v>1</v>
      </c>
      <c r="AD297" s="4">
        <v>3990</v>
      </c>
      <c r="AE297" s="3" t="s">
        <v>184</v>
      </c>
      <c r="AF297" s="1">
        <f t="shared" si="88"/>
        <v>0</v>
      </c>
      <c r="AG297" s="1">
        <f t="shared" si="88"/>
        <v>0</v>
      </c>
      <c r="AH297" s="1">
        <f t="shared" si="88"/>
        <v>0</v>
      </c>
    </row>
    <row r="298" spans="1:34" ht="12" customHeight="1">
      <c r="A298" s="36" t="s">
        <v>84</v>
      </c>
      <c r="B298" s="36">
        <v>2220</v>
      </c>
      <c r="C298" s="40"/>
      <c r="D298" s="40"/>
      <c r="E298" s="40"/>
      <c r="F298" s="40"/>
      <c r="AA298" s="7">
        <f t="shared" si="89"/>
        <v>0</v>
      </c>
      <c r="AB298" s="2">
        <f t="shared" si="90"/>
        <v>2005</v>
      </c>
      <c r="AC298" s="3" t="s">
        <v>1</v>
      </c>
      <c r="AD298" s="4">
        <v>4000</v>
      </c>
      <c r="AE298" s="3" t="s">
        <v>184</v>
      </c>
      <c r="AF298" s="1">
        <f>SUM(C494)</f>
        <v>0</v>
      </c>
      <c r="AG298" s="1">
        <f>SUM(D494)</f>
        <v>0</v>
      </c>
      <c r="AH298" s="1">
        <f>SUM(E494)</f>
        <v>0</v>
      </c>
    </row>
    <row r="299" spans="1:34" ht="12" customHeight="1">
      <c r="A299" s="36" t="s">
        <v>85</v>
      </c>
      <c r="B299" s="36">
        <v>2230</v>
      </c>
      <c r="C299" s="40"/>
      <c r="D299" s="40"/>
      <c r="E299" s="40"/>
      <c r="F299" s="40"/>
      <c r="AA299" s="7">
        <f t="shared" si="89"/>
        <v>0</v>
      </c>
      <c r="AB299" s="2">
        <f t="shared" si="90"/>
        <v>2005</v>
      </c>
      <c r="AC299" s="3" t="s">
        <v>1</v>
      </c>
      <c r="AD299" s="4">
        <v>4031</v>
      </c>
      <c r="AE299" s="3" t="s">
        <v>184</v>
      </c>
      <c r="AH299" s="109">
        <f aca="true" t="shared" si="91" ref="AH299:AH306">SUM(E498)</f>
        <v>0</v>
      </c>
    </row>
    <row r="300" spans="1:34" ht="12" customHeight="1">
      <c r="A300" s="36" t="s">
        <v>86</v>
      </c>
      <c r="B300" s="36">
        <v>2240</v>
      </c>
      <c r="C300" s="61"/>
      <c r="D300" s="61"/>
      <c r="E300" s="61"/>
      <c r="F300" s="61"/>
      <c r="AA300" s="7">
        <f t="shared" si="89"/>
        <v>0</v>
      </c>
      <c r="AB300" s="2">
        <f t="shared" si="90"/>
        <v>2005</v>
      </c>
      <c r="AC300" s="3" t="s">
        <v>1</v>
      </c>
      <c r="AD300" s="4">
        <v>4035</v>
      </c>
      <c r="AE300" s="3" t="s">
        <v>184</v>
      </c>
      <c r="AH300" s="109">
        <f t="shared" si="91"/>
        <v>0</v>
      </c>
    </row>
    <row r="301" spans="1:34" ht="12" customHeight="1">
      <c r="A301" s="36" t="s">
        <v>87</v>
      </c>
      <c r="B301" s="36">
        <v>2250</v>
      </c>
      <c r="C301" s="40"/>
      <c r="D301" s="40"/>
      <c r="E301" s="40"/>
      <c r="F301" s="40"/>
      <c r="AA301" s="7">
        <f t="shared" si="89"/>
        <v>0</v>
      </c>
      <c r="AB301" s="2">
        <f t="shared" si="90"/>
        <v>2005</v>
      </c>
      <c r="AC301" s="3" t="s">
        <v>1</v>
      </c>
      <c r="AD301" s="4">
        <v>4060</v>
      </c>
      <c r="AE301" s="3" t="s">
        <v>184</v>
      </c>
      <c r="AH301" s="109">
        <f t="shared" si="91"/>
        <v>0</v>
      </c>
    </row>
    <row r="302" spans="1:34" ht="12" customHeight="1">
      <c r="A302" s="36" t="s">
        <v>88</v>
      </c>
      <c r="B302" s="36">
        <v>2260</v>
      </c>
      <c r="C302" s="40"/>
      <c r="D302" s="40"/>
      <c r="E302" s="40"/>
      <c r="F302" s="40"/>
      <c r="AA302" s="7">
        <f t="shared" si="89"/>
        <v>0</v>
      </c>
      <c r="AB302" s="2">
        <f t="shared" si="90"/>
        <v>2005</v>
      </c>
      <c r="AC302" s="3" t="s">
        <v>1</v>
      </c>
      <c r="AD302" s="4">
        <v>4070</v>
      </c>
      <c r="AE302" s="3" t="s">
        <v>184</v>
      </c>
      <c r="AH302" s="109">
        <f t="shared" si="91"/>
        <v>0</v>
      </c>
    </row>
    <row r="303" spans="1:34" ht="12" customHeight="1">
      <c r="A303" s="36" t="s">
        <v>89</v>
      </c>
      <c r="B303" s="36">
        <v>2270</v>
      </c>
      <c r="C303" s="40"/>
      <c r="D303" s="40"/>
      <c r="E303" s="40"/>
      <c r="F303" s="40"/>
      <c r="AA303" s="7">
        <f t="shared" si="89"/>
        <v>0</v>
      </c>
      <c r="AB303" s="2">
        <f t="shared" si="90"/>
        <v>2005</v>
      </c>
      <c r="AC303" s="3" t="s">
        <v>1</v>
      </c>
      <c r="AD303" s="4">
        <v>4080</v>
      </c>
      <c r="AE303" s="3" t="s">
        <v>184</v>
      </c>
      <c r="AH303" s="109">
        <f t="shared" si="91"/>
        <v>0</v>
      </c>
    </row>
    <row r="304" spans="1:34" ht="12" customHeight="1">
      <c r="A304" s="36" t="s">
        <v>90</v>
      </c>
      <c r="B304" s="36">
        <v>2280</v>
      </c>
      <c r="C304" s="40"/>
      <c r="D304" s="40"/>
      <c r="E304" s="40"/>
      <c r="F304" s="40"/>
      <c r="AA304" s="7">
        <f t="shared" si="89"/>
        <v>0</v>
      </c>
      <c r="AB304" s="2">
        <f t="shared" si="90"/>
        <v>2005</v>
      </c>
      <c r="AC304" s="3" t="s">
        <v>1</v>
      </c>
      <c r="AD304" s="4">
        <v>4090</v>
      </c>
      <c r="AE304" s="3" t="s">
        <v>184</v>
      </c>
      <c r="AH304" s="109">
        <f t="shared" si="91"/>
        <v>0</v>
      </c>
    </row>
    <row r="305" spans="1:34" ht="12" customHeight="1">
      <c r="A305" s="36" t="s">
        <v>91</v>
      </c>
      <c r="B305" s="36">
        <v>2290</v>
      </c>
      <c r="C305" s="40"/>
      <c r="D305" s="40"/>
      <c r="E305" s="40"/>
      <c r="F305" s="40"/>
      <c r="AA305" s="7">
        <f t="shared" si="89"/>
        <v>0</v>
      </c>
      <c r="AB305" s="2">
        <f t="shared" si="90"/>
        <v>2005</v>
      </c>
      <c r="AC305" s="3" t="s">
        <v>1</v>
      </c>
      <c r="AD305" s="4">
        <v>4100</v>
      </c>
      <c r="AE305" s="3" t="s">
        <v>184</v>
      </c>
      <c r="AH305" s="109">
        <f t="shared" si="91"/>
        <v>0</v>
      </c>
    </row>
    <row r="306" spans="1:34" ht="12" customHeight="1">
      <c r="A306" s="36" t="s">
        <v>92</v>
      </c>
      <c r="B306" s="36">
        <v>2300</v>
      </c>
      <c r="C306" s="40"/>
      <c r="D306" s="40"/>
      <c r="E306" s="40"/>
      <c r="F306" s="40"/>
      <c r="AA306" s="7">
        <f t="shared" si="89"/>
        <v>0</v>
      </c>
      <c r="AB306" s="2">
        <f t="shared" si="90"/>
        <v>2005</v>
      </c>
      <c r="AC306" s="3" t="s">
        <v>1</v>
      </c>
      <c r="AD306" s="4">
        <v>4110</v>
      </c>
      <c r="AE306" s="3" t="s">
        <v>184</v>
      </c>
      <c r="AH306" s="109">
        <f t="shared" si="91"/>
        <v>0</v>
      </c>
    </row>
    <row r="307" spans="1:34" ht="12" customHeight="1">
      <c r="A307" s="36" t="s">
        <v>93</v>
      </c>
      <c r="B307" s="36">
        <v>2310</v>
      </c>
      <c r="C307" s="61"/>
      <c r="D307" s="61"/>
      <c r="E307" s="61"/>
      <c r="F307" s="61"/>
      <c r="AA307" s="7">
        <f t="shared" si="89"/>
        <v>0</v>
      </c>
      <c r="AB307" s="2">
        <f t="shared" si="90"/>
        <v>2005</v>
      </c>
      <c r="AC307" s="3" t="s">
        <v>1</v>
      </c>
      <c r="AD307" s="4">
        <v>4120</v>
      </c>
      <c r="AE307" s="3" t="s">
        <v>184</v>
      </c>
      <c r="AH307" s="1">
        <f>SUM(E507)</f>
        <v>0</v>
      </c>
    </row>
    <row r="308" spans="1:34" ht="12" customHeight="1">
      <c r="A308" s="36" t="s">
        <v>94</v>
      </c>
      <c r="B308" s="36">
        <v>2320</v>
      </c>
      <c r="C308" s="40"/>
      <c r="D308" s="40"/>
      <c r="E308" s="40"/>
      <c r="F308" s="40"/>
      <c r="AA308" s="7">
        <f t="shared" si="89"/>
        <v>0</v>
      </c>
      <c r="AB308" s="2">
        <f t="shared" si="90"/>
        <v>2005</v>
      </c>
      <c r="AC308" s="3" t="s">
        <v>1</v>
      </c>
      <c r="AD308" s="4">
        <v>4130</v>
      </c>
      <c r="AE308" s="3" t="s">
        <v>184</v>
      </c>
      <c r="AH308" s="109">
        <f>SUM(E509)</f>
        <v>0</v>
      </c>
    </row>
    <row r="309" spans="1:35" ht="12" customHeight="1">
      <c r="A309" s="36" t="s">
        <v>95</v>
      </c>
      <c r="B309" s="36">
        <v>2330</v>
      </c>
      <c r="C309" s="40"/>
      <c r="D309" s="40"/>
      <c r="E309" s="40"/>
      <c r="F309" s="40"/>
      <c r="AA309" s="7">
        <f t="shared" si="89"/>
        <v>0</v>
      </c>
      <c r="AB309" s="2">
        <f t="shared" si="90"/>
        <v>2005</v>
      </c>
      <c r="AC309" s="3" t="s">
        <v>1</v>
      </c>
      <c r="AD309" s="4">
        <v>4200</v>
      </c>
      <c r="AE309" s="3" t="s">
        <v>198</v>
      </c>
      <c r="AF309" s="1">
        <f aca="true" t="shared" si="92" ref="AF309:AG312">SUM(C517)</f>
        <v>0</v>
      </c>
      <c r="AG309" s="1">
        <f t="shared" si="92"/>
        <v>0</v>
      </c>
      <c r="AH309" s="1">
        <f aca="true" t="shared" si="93" ref="AH309:AI312">SUM(E517)</f>
        <v>0</v>
      </c>
      <c r="AI309" s="1">
        <f t="shared" si="93"/>
        <v>0</v>
      </c>
    </row>
    <row r="310" spans="1:35" ht="12" customHeight="1">
      <c r="A310" s="36" t="s">
        <v>96</v>
      </c>
      <c r="B310" s="36">
        <v>2340</v>
      </c>
      <c r="C310" s="40"/>
      <c r="D310" s="40"/>
      <c r="E310" s="40"/>
      <c r="F310" s="40"/>
      <c r="AA310" s="7">
        <f t="shared" si="89"/>
        <v>0</v>
      </c>
      <c r="AB310" s="2">
        <f t="shared" si="90"/>
        <v>2005</v>
      </c>
      <c r="AC310" s="3" t="s">
        <v>1</v>
      </c>
      <c r="AD310" s="4">
        <v>4210</v>
      </c>
      <c r="AE310" s="3" t="s">
        <v>198</v>
      </c>
      <c r="AF310" s="1">
        <f t="shared" si="92"/>
        <v>0</v>
      </c>
      <c r="AG310" s="1">
        <f t="shared" si="92"/>
        <v>0</v>
      </c>
      <c r="AH310" s="1">
        <f t="shared" si="93"/>
        <v>0</v>
      </c>
      <c r="AI310" s="1">
        <f t="shared" si="93"/>
        <v>0</v>
      </c>
    </row>
    <row r="311" spans="1:35" ht="12" customHeight="1">
      <c r="A311" s="36" t="s">
        <v>97</v>
      </c>
      <c r="B311" s="36">
        <v>2350</v>
      </c>
      <c r="C311" s="40"/>
      <c r="D311" s="40"/>
      <c r="E311" s="40"/>
      <c r="F311" s="40"/>
      <c r="AA311" s="7">
        <f t="shared" si="89"/>
        <v>0</v>
      </c>
      <c r="AB311" s="2">
        <f t="shared" si="90"/>
        <v>2005</v>
      </c>
      <c r="AC311" s="3" t="s">
        <v>1</v>
      </c>
      <c r="AD311" s="4">
        <v>4220</v>
      </c>
      <c r="AE311" s="3" t="s">
        <v>198</v>
      </c>
      <c r="AF311" s="1">
        <f t="shared" si="92"/>
        <v>0</v>
      </c>
      <c r="AG311" s="1">
        <f t="shared" si="92"/>
        <v>0</v>
      </c>
      <c r="AH311" s="1">
        <f t="shared" si="93"/>
        <v>0</v>
      </c>
      <c r="AI311" s="1">
        <f t="shared" si="93"/>
        <v>0</v>
      </c>
    </row>
    <row r="312" spans="1:35" ht="12" customHeight="1">
      <c r="A312" s="36" t="s">
        <v>98</v>
      </c>
      <c r="B312" s="36">
        <v>2360</v>
      </c>
      <c r="C312" s="40"/>
      <c r="D312" s="40"/>
      <c r="E312" s="40"/>
      <c r="F312" s="40"/>
      <c r="AA312" s="7">
        <f t="shared" si="89"/>
        <v>0</v>
      </c>
      <c r="AB312" s="2">
        <f t="shared" si="90"/>
        <v>2005</v>
      </c>
      <c r="AC312" s="3" t="s">
        <v>1</v>
      </c>
      <c r="AD312" s="4">
        <v>4230</v>
      </c>
      <c r="AE312" s="3" t="s">
        <v>198</v>
      </c>
      <c r="AF312" s="1">
        <f t="shared" si="92"/>
        <v>0</v>
      </c>
      <c r="AG312" s="1">
        <f t="shared" si="92"/>
        <v>0</v>
      </c>
      <c r="AH312" s="1">
        <f t="shared" si="93"/>
        <v>0</v>
      </c>
      <c r="AI312" s="1">
        <f t="shared" si="93"/>
        <v>0</v>
      </c>
    </row>
    <row r="313" spans="1:35" ht="12" customHeight="1">
      <c r="A313" s="36" t="s">
        <v>99</v>
      </c>
      <c r="B313" s="36">
        <v>2370</v>
      </c>
      <c r="C313" s="40"/>
      <c r="D313" s="40"/>
      <c r="E313" s="40"/>
      <c r="F313" s="40"/>
      <c r="AA313" s="7">
        <f t="shared" si="89"/>
        <v>0</v>
      </c>
      <c r="AB313" s="2">
        <f t="shared" si="90"/>
        <v>2005</v>
      </c>
      <c r="AC313" s="3" t="s">
        <v>1</v>
      </c>
      <c r="AD313" s="4">
        <v>4240</v>
      </c>
      <c r="AE313" s="3" t="s">
        <v>198</v>
      </c>
      <c r="AF313" s="1">
        <f>SUM(C522)</f>
        <v>0</v>
      </c>
      <c r="AG313" s="1">
        <f>SUM(D522)</f>
        <v>0</v>
      </c>
      <c r="AH313" s="1">
        <f>SUM(E522)</f>
        <v>0</v>
      </c>
      <c r="AI313" s="1">
        <f>SUM(F522)</f>
        <v>0</v>
      </c>
    </row>
    <row r="314" spans="1:35" ht="12" customHeight="1">
      <c r="A314" s="36" t="s">
        <v>100</v>
      </c>
      <c r="B314" s="36">
        <v>2380</v>
      </c>
      <c r="C314" s="61"/>
      <c r="D314" s="61"/>
      <c r="E314" s="61"/>
      <c r="F314" s="61"/>
      <c r="AA314" s="7">
        <f t="shared" si="89"/>
        <v>0</v>
      </c>
      <c r="AB314" s="2">
        <f t="shared" si="90"/>
        <v>2005</v>
      </c>
      <c r="AC314" s="3" t="s">
        <v>1</v>
      </c>
      <c r="AD314" s="4">
        <v>5700</v>
      </c>
      <c r="AE314" s="3" t="s">
        <v>303</v>
      </c>
      <c r="AF314" s="5">
        <f>SUM($E528)</f>
        <v>0</v>
      </c>
      <c r="AI314" s="5"/>
    </row>
    <row r="315" spans="1:35" ht="12" customHeight="1">
      <c r="A315" s="36" t="s">
        <v>101</v>
      </c>
      <c r="B315" s="36">
        <v>2390</v>
      </c>
      <c r="C315" s="40"/>
      <c r="D315" s="40"/>
      <c r="E315" s="40"/>
      <c r="F315" s="40"/>
      <c r="AA315" s="7">
        <f t="shared" si="89"/>
        <v>0</v>
      </c>
      <c r="AB315" s="2">
        <f t="shared" si="90"/>
        <v>2005</v>
      </c>
      <c r="AC315" s="3" t="s">
        <v>1</v>
      </c>
      <c r="AD315" s="4">
        <v>5710</v>
      </c>
      <c r="AE315" s="3" t="s">
        <v>303</v>
      </c>
      <c r="AF315" s="5">
        <f>SUM($E529)</f>
        <v>0</v>
      </c>
      <c r="AI315" s="5"/>
    </row>
    <row r="316" spans="1:35" ht="12" customHeight="1">
      <c r="A316" s="36" t="s">
        <v>102</v>
      </c>
      <c r="B316" s="36">
        <v>2400</v>
      </c>
      <c r="C316" s="40"/>
      <c r="D316" s="40"/>
      <c r="E316" s="40"/>
      <c r="F316" s="40"/>
      <c r="AA316" s="7">
        <f t="shared" si="89"/>
        <v>0</v>
      </c>
      <c r="AB316" s="2">
        <f t="shared" si="90"/>
        <v>2005</v>
      </c>
      <c r="AC316" s="3" t="s">
        <v>1</v>
      </c>
      <c r="AD316" s="4">
        <v>5720</v>
      </c>
      <c r="AE316" s="3" t="s">
        <v>303</v>
      </c>
      <c r="AF316" s="5">
        <f>SUM($E530)</f>
        <v>0</v>
      </c>
      <c r="AI316" s="5"/>
    </row>
    <row r="317" spans="1:35" ht="12" customHeight="1">
      <c r="A317" s="36" t="s">
        <v>103</v>
      </c>
      <c r="B317" s="36">
        <v>2410</v>
      </c>
      <c r="C317" s="40"/>
      <c r="D317" s="40"/>
      <c r="E317" s="40"/>
      <c r="F317" s="40"/>
      <c r="AA317" s="7">
        <f t="shared" si="89"/>
        <v>0</v>
      </c>
      <c r="AB317" s="2">
        <f t="shared" si="90"/>
        <v>2005</v>
      </c>
      <c r="AC317" s="3" t="s">
        <v>1</v>
      </c>
      <c r="AD317" s="4">
        <v>5730</v>
      </c>
      <c r="AE317" s="3" t="s">
        <v>303</v>
      </c>
      <c r="AF317" s="5">
        <f>SUM($E531)</f>
        <v>0</v>
      </c>
      <c r="AI317" s="5"/>
    </row>
    <row r="318" spans="1:31" ht="12" customHeight="1">
      <c r="A318" s="36" t="s">
        <v>104</v>
      </c>
      <c r="B318" s="36">
        <v>2420</v>
      </c>
      <c r="C318" s="40"/>
      <c r="D318" s="40"/>
      <c r="E318" s="40"/>
      <c r="F318" s="40"/>
      <c r="AA318" s="7"/>
      <c r="AD318" s="4"/>
      <c r="AE318" s="76"/>
    </row>
    <row r="319" spans="1:31" ht="12" customHeight="1">
      <c r="A319" s="36" t="s">
        <v>105</v>
      </c>
      <c r="B319" s="36">
        <v>2430</v>
      </c>
      <c r="C319" s="61"/>
      <c r="D319" s="61"/>
      <c r="E319" s="61"/>
      <c r="F319" s="61"/>
      <c r="AA319" s="1"/>
      <c r="AB319" s="1"/>
      <c r="AC319" s="76"/>
      <c r="AD319" s="77"/>
      <c r="AE319" s="76"/>
    </row>
    <row r="320" spans="1:31" ht="12" customHeight="1">
      <c r="A320" s="36" t="s">
        <v>106</v>
      </c>
      <c r="B320" s="36">
        <v>2440</v>
      </c>
      <c r="C320" s="40"/>
      <c r="D320" s="40"/>
      <c r="E320" s="40"/>
      <c r="F320" s="40"/>
      <c r="AA320" s="1"/>
      <c r="AB320" s="1"/>
      <c r="AC320" s="76"/>
      <c r="AD320" s="77"/>
      <c r="AE320" s="76"/>
    </row>
    <row r="321" spans="1:31" ht="12" customHeight="1">
      <c r="A321" s="36" t="s">
        <v>107</v>
      </c>
      <c r="B321" s="36">
        <v>2450</v>
      </c>
      <c r="C321" s="40"/>
      <c r="D321" s="40"/>
      <c r="E321" s="40"/>
      <c r="F321" s="40"/>
      <c r="AA321" s="1"/>
      <c r="AB321" s="1"/>
      <c r="AC321" s="76"/>
      <c r="AD321" s="77"/>
      <c r="AE321" s="76"/>
    </row>
    <row r="322" spans="1:31" ht="12" customHeight="1">
      <c r="A322" s="36" t="s">
        <v>108</v>
      </c>
      <c r="B322" s="36">
        <v>2460</v>
      </c>
      <c r="C322" s="40"/>
      <c r="D322" s="40"/>
      <c r="E322" s="40"/>
      <c r="F322" s="40"/>
      <c r="AA322" s="1"/>
      <c r="AB322" s="1"/>
      <c r="AC322" s="76"/>
      <c r="AD322" s="77"/>
      <c r="AE322" s="76"/>
    </row>
    <row r="323" spans="1:31" ht="12" customHeight="1">
      <c r="A323" s="36" t="s">
        <v>109</v>
      </c>
      <c r="B323" s="36">
        <v>2470</v>
      </c>
      <c r="C323" s="40"/>
      <c r="D323" s="40"/>
      <c r="E323" s="40"/>
      <c r="F323" s="40"/>
      <c r="AA323" s="1"/>
      <c r="AB323" s="1"/>
      <c r="AC323" s="76"/>
      <c r="AD323" s="77"/>
      <c r="AE323" s="76"/>
    </row>
    <row r="324" spans="1:31" ht="12" customHeight="1">
      <c r="A324" s="36" t="s">
        <v>110</v>
      </c>
      <c r="B324" s="36">
        <v>2480</v>
      </c>
      <c r="C324" s="61"/>
      <c r="D324" s="61"/>
      <c r="E324" s="61"/>
      <c r="F324" s="61"/>
      <c r="AA324" s="1"/>
      <c r="AB324" s="1"/>
      <c r="AC324" s="76"/>
      <c r="AD324" s="77"/>
      <c r="AE324" s="76"/>
    </row>
    <row r="325" spans="1:31" ht="12" customHeight="1">
      <c r="A325" s="36" t="s">
        <v>111</v>
      </c>
      <c r="B325" s="36">
        <v>2490</v>
      </c>
      <c r="C325" s="40"/>
      <c r="D325" s="40"/>
      <c r="E325" s="40"/>
      <c r="F325" s="40"/>
      <c r="AA325" s="1"/>
      <c r="AB325" s="1"/>
      <c r="AC325" s="76"/>
      <c r="AD325" s="77"/>
      <c r="AE325" s="76"/>
    </row>
    <row r="326" spans="1:31" ht="12" customHeight="1">
      <c r="A326" s="36" t="s">
        <v>112</v>
      </c>
      <c r="B326" s="36">
        <v>2500</v>
      </c>
      <c r="C326" s="40"/>
      <c r="D326" s="40"/>
      <c r="E326" s="40"/>
      <c r="F326" s="40"/>
      <c r="AA326" s="1"/>
      <c r="AB326" s="1"/>
      <c r="AC326" s="76"/>
      <c r="AD326" s="77"/>
      <c r="AE326" s="76"/>
    </row>
    <row r="327" spans="1:31" ht="12" customHeight="1">
      <c r="A327" s="36" t="s">
        <v>113</v>
      </c>
      <c r="B327" s="36">
        <v>2510</v>
      </c>
      <c r="C327" s="40"/>
      <c r="D327" s="40"/>
      <c r="E327" s="40"/>
      <c r="F327" s="40"/>
      <c r="AA327" s="1"/>
      <c r="AB327" s="1"/>
      <c r="AC327" s="76"/>
      <c r="AD327" s="77"/>
      <c r="AE327" s="76"/>
    </row>
    <row r="328" spans="1:31" ht="12" customHeight="1">
      <c r="A328" s="36" t="s">
        <v>114</v>
      </c>
      <c r="B328" s="36">
        <v>2520</v>
      </c>
      <c r="C328" s="40"/>
      <c r="D328" s="40"/>
      <c r="E328" s="40"/>
      <c r="F328" s="40"/>
      <c r="AA328" s="1"/>
      <c r="AB328" s="1"/>
      <c r="AC328" s="76"/>
      <c r="AD328" s="77"/>
      <c r="AE328" s="76"/>
    </row>
    <row r="329" spans="1:31" ht="12" customHeight="1">
      <c r="A329" s="36" t="s">
        <v>115</v>
      </c>
      <c r="B329" s="36">
        <v>2530</v>
      </c>
      <c r="C329" s="40"/>
      <c r="D329" s="40"/>
      <c r="E329" s="40"/>
      <c r="F329" s="40"/>
      <c r="AA329" s="1"/>
      <c r="AB329" s="1"/>
      <c r="AC329" s="76"/>
      <c r="AD329" s="77"/>
      <c r="AE329" s="76"/>
    </row>
    <row r="330" spans="1:31" ht="12" customHeight="1">
      <c r="A330" s="36" t="s">
        <v>116</v>
      </c>
      <c r="B330" s="36">
        <v>2540</v>
      </c>
      <c r="C330" s="40"/>
      <c r="D330" s="40"/>
      <c r="E330" s="40"/>
      <c r="F330" s="40"/>
      <c r="AA330" s="1"/>
      <c r="AB330" s="1"/>
      <c r="AC330" s="76"/>
      <c r="AD330" s="77"/>
      <c r="AE330" s="76"/>
    </row>
    <row r="331" spans="1:31" ht="12" customHeight="1">
      <c r="A331" s="36" t="s">
        <v>117</v>
      </c>
      <c r="B331" s="36">
        <v>2550</v>
      </c>
      <c r="C331" s="61"/>
      <c r="D331" s="61"/>
      <c r="E331" s="61"/>
      <c r="F331" s="61"/>
      <c r="AA331" s="1"/>
      <c r="AB331" s="1"/>
      <c r="AC331" s="76"/>
      <c r="AD331" s="77"/>
      <c r="AE331" s="76"/>
    </row>
    <row r="332" spans="1:31" ht="12" customHeight="1">
      <c r="A332" s="36" t="s">
        <v>118</v>
      </c>
      <c r="B332" s="36">
        <v>2560</v>
      </c>
      <c r="C332" s="40"/>
      <c r="D332" s="40"/>
      <c r="E332" s="40"/>
      <c r="F332" s="40"/>
      <c r="AA332" s="1"/>
      <c r="AB332" s="1"/>
      <c r="AC332" s="76"/>
      <c r="AD332" s="77"/>
      <c r="AE332" s="76"/>
    </row>
    <row r="333" spans="1:31" ht="12" customHeight="1">
      <c r="A333" s="36" t="s">
        <v>119</v>
      </c>
      <c r="B333" s="36">
        <v>2570</v>
      </c>
      <c r="C333" s="40"/>
      <c r="D333" s="40"/>
      <c r="E333" s="40"/>
      <c r="F333" s="40"/>
      <c r="AA333" s="1"/>
      <c r="AB333" s="1"/>
      <c r="AC333" s="76"/>
      <c r="AD333" s="77"/>
      <c r="AE333" s="76"/>
    </row>
    <row r="334" spans="1:31" ht="12" customHeight="1">
      <c r="A334" s="36" t="s">
        <v>120</v>
      </c>
      <c r="B334" s="36">
        <v>2580</v>
      </c>
      <c r="C334" s="40"/>
      <c r="D334" s="40"/>
      <c r="E334" s="40"/>
      <c r="F334" s="40"/>
      <c r="AA334" s="1"/>
      <c r="AB334" s="1"/>
      <c r="AC334" s="76"/>
      <c r="AD334" s="77"/>
      <c r="AE334" s="76"/>
    </row>
    <row r="335" spans="1:31" ht="12" customHeight="1">
      <c r="A335" s="36" t="s">
        <v>122</v>
      </c>
      <c r="B335" s="36">
        <v>2590</v>
      </c>
      <c r="C335" s="40"/>
      <c r="D335" s="40"/>
      <c r="E335" s="40"/>
      <c r="F335" s="40"/>
      <c r="AA335" s="1"/>
      <c r="AB335" s="1"/>
      <c r="AC335" s="76"/>
      <c r="AD335" s="77"/>
      <c r="AE335" s="76"/>
    </row>
    <row r="336" spans="1:31" ht="12" customHeight="1">
      <c r="A336" s="36" t="s">
        <v>123</v>
      </c>
      <c r="B336" s="36">
        <v>2600</v>
      </c>
      <c r="C336" s="40"/>
      <c r="D336" s="40"/>
      <c r="E336" s="40"/>
      <c r="F336" s="40"/>
      <c r="AA336" s="1"/>
      <c r="AB336" s="1"/>
      <c r="AC336" s="76"/>
      <c r="AD336" s="77"/>
      <c r="AE336" s="76"/>
    </row>
    <row r="337" spans="1:31" ht="12" customHeight="1">
      <c r="A337" s="36"/>
      <c r="B337" s="36"/>
      <c r="C337" s="78"/>
      <c r="D337" s="78"/>
      <c r="E337" s="78"/>
      <c r="F337" s="78"/>
      <c r="AA337" s="1"/>
      <c r="AB337" s="1"/>
      <c r="AC337" s="76"/>
      <c r="AD337" s="77"/>
      <c r="AE337" s="76"/>
    </row>
    <row r="338" spans="1:31" ht="12" customHeight="1">
      <c r="A338" s="36" t="s">
        <v>124</v>
      </c>
      <c r="B338" s="36">
        <v>2610</v>
      </c>
      <c r="C338" s="40"/>
      <c r="D338" s="40"/>
      <c r="E338" s="40"/>
      <c r="F338" s="40"/>
      <c r="AA338" s="1"/>
      <c r="AB338" s="1"/>
      <c r="AC338" s="76"/>
      <c r="AD338" s="77"/>
      <c r="AE338" s="76"/>
    </row>
    <row r="339" spans="3:31" ht="12" customHeight="1">
      <c r="C339" s="61"/>
      <c r="D339" s="61"/>
      <c r="E339" s="61"/>
      <c r="F339" s="61"/>
      <c r="AA339" s="1"/>
      <c r="AB339" s="1"/>
      <c r="AC339" s="76"/>
      <c r="AD339" s="77"/>
      <c r="AE339" s="76"/>
    </row>
    <row r="340" spans="1:31" ht="12" customHeight="1">
      <c r="A340" s="47" t="s">
        <v>199</v>
      </c>
      <c r="B340" s="45">
        <v>2620</v>
      </c>
      <c r="C340" s="43">
        <f>SUM(C297:C338)</f>
        <v>0</v>
      </c>
      <c r="D340" s="43">
        <f>SUM(D297:D338)</f>
        <v>0</v>
      </c>
      <c r="E340" s="43">
        <f>SUM(E297:E338)</f>
        <v>0</v>
      </c>
      <c r="F340" s="43">
        <f>SUM(F297:F338)</f>
        <v>0</v>
      </c>
      <c r="AA340" s="1"/>
      <c r="AB340" s="1"/>
      <c r="AC340" s="76"/>
      <c r="AD340" s="77"/>
      <c r="AE340" s="76"/>
    </row>
    <row r="341" spans="3:31" ht="18" customHeight="1">
      <c r="C341" s="36"/>
      <c r="D341" s="36"/>
      <c r="E341" s="36"/>
      <c r="F341" s="1"/>
      <c r="AA341" s="1"/>
      <c r="AB341" s="1"/>
      <c r="AC341" s="76"/>
      <c r="AD341" s="77"/>
      <c r="AE341" s="76"/>
    </row>
    <row r="342" spans="1:31" ht="12" customHeight="1">
      <c r="A342" s="69" t="s">
        <v>200</v>
      </c>
      <c r="B342" s="1"/>
      <c r="C342" s="36"/>
      <c r="D342" s="36"/>
      <c r="E342" s="36"/>
      <c r="F342" s="30" t="s">
        <v>201</v>
      </c>
      <c r="AA342" s="1"/>
      <c r="AB342" s="1"/>
      <c r="AC342" s="76"/>
      <c r="AD342" s="77"/>
      <c r="AE342" s="76"/>
    </row>
    <row r="343" spans="2:31" ht="12" customHeight="1">
      <c r="B343" s="1"/>
      <c r="C343" s="1"/>
      <c r="D343" s="1"/>
      <c r="E343" s="1"/>
      <c r="F343" s="1"/>
      <c r="AA343" s="1"/>
      <c r="AB343" s="1"/>
      <c r="AC343" s="76"/>
      <c r="AD343" s="77"/>
      <c r="AE343" s="76"/>
    </row>
    <row r="344" spans="1:31" ht="12" customHeight="1">
      <c r="A344" s="36"/>
      <c r="B344" s="1"/>
      <c r="C344" s="79" t="s">
        <v>202</v>
      </c>
      <c r="D344" s="79" t="s">
        <v>203</v>
      </c>
      <c r="E344" s="80" t="s">
        <v>204</v>
      </c>
      <c r="F344" s="79"/>
      <c r="AA344" s="1"/>
      <c r="AB344" s="1"/>
      <c r="AC344" s="76"/>
      <c r="AD344" s="77"/>
      <c r="AE344" s="76"/>
    </row>
    <row r="345" spans="1:31" ht="12" customHeight="1">
      <c r="A345" s="1"/>
      <c r="B345" s="1"/>
      <c r="C345" s="31" t="s">
        <v>186</v>
      </c>
      <c r="D345" s="31" t="s">
        <v>205</v>
      </c>
      <c r="E345" s="31" t="s">
        <v>206</v>
      </c>
      <c r="F345" s="31" t="s">
        <v>206</v>
      </c>
      <c r="AA345" s="1"/>
      <c r="AB345" s="1"/>
      <c r="AC345" s="76"/>
      <c r="AD345" s="77"/>
      <c r="AE345" s="76"/>
    </row>
    <row r="346" spans="1:31" ht="12" customHeight="1">
      <c r="A346" s="1"/>
      <c r="B346" s="1"/>
      <c r="C346" s="31" t="s">
        <v>189</v>
      </c>
      <c r="D346" s="31" t="s">
        <v>207</v>
      </c>
      <c r="E346" s="31" t="s">
        <v>208</v>
      </c>
      <c r="F346" s="31" t="s">
        <v>209</v>
      </c>
      <c r="AA346" s="1"/>
      <c r="AB346" s="1"/>
      <c r="AC346" s="76"/>
      <c r="AD346" s="77"/>
      <c r="AE346" s="76"/>
    </row>
    <row r="347" spans="1:31" ht="12" customHeight="1">
      <c r="A347" s="1"/>
      <c r="B347" s="1"/>
      <c r="C347" s="31" t="s">
        <v>193</v>
      </c>
      <c r="D347" s="31" t="s">
        <v>210</v>
      </c>
      <c r="E347" s="31" t="s">
        <v>211</v>
      </c>
      <c r="F347" s="31" t="s">
        <v>211</v>
      </c>
      <c r="AA347" s="1"/>
      <c r="AB347" s="1"/>
      <c r="AC347" s="76"/>
      <c r="AD347" s="77"/>
      <c r="AE347" s="76"/>
    </row>
    <row r="348" spans="1:31" ht="12" customHeight="1">
      <c r="A348" s="1"/>
      <c r="B348" s="1"/>
      <c r="C348" s="31" t="s">
        <v>196</v>
      </c>
      <c r="D348" s="31"/>
      <c r="E348" s="31"/>
      <c r="F348" s="31"/>
      <c r="AA348" s="1"/>
      <c r="AB348" s="1"/>
      <c r="AC348" s="76"/>
      <c r="AD348" s="77"/>
      <c r="AE348" s="76"/>
    </row>
    <row r="349" spans="1:31" ht="12" customHeight="1">
      <c r="A349" s="1"/>
      <c r="B349" s="1"/>
      <c r="C349" s="32">
        <v>1</v>
      </c>
      <c r="D349" s="32">
        <v>2</v>
      </c>
      <c r="E349" s="32">
        <v>3</v>
      </c>
      <c r="F349" s="32">
        <v>4</v>
      </c>
      <c r="AA349" s="1"/>
      <c r="AB349" s="1"/>
      <c r="AC349" s="76"/>
      <c r="AD349" s="77"/>
      <c r="AE349" s="76"/>
    </row>
    <row r="350" spans="1:31" ht="12" customHeight="1">
      <c r="A350" s="36" t="s">
        <v>82</v>
      </c>
      <c r="B350" s="36">
        <v>2700</v>
      </c>
      <c r="C350" s="61"/>
      <c r="D350" s="61"/>
      <c r="E350" s="61"/>
      <c r="F350" s="61"/>
      <c r="AA350" s="1"/>
      <c r="AB350" s="1"/>
      <c r="AC350" s="76"/>
      <c r="AD350" s="77"/>
      <c r="AE350" s="76"/>
    </row>
    <row r="351" spans="1:31" ht="12" customHeight="1">
      <c r="A351" s="36" t="s">
        <v>83</v>
      </c>
      <c r="B351" s="36">
        <v>2710</v>
      </c>
      <c r="C351" s="40"/>
      <c r="D351" s="40"/>
      <c r="E351" s="40"/>
      <c r="F351" s="40"/>
      <c r="AA351" s="1"/>
      <c r="AB351" s="1"/>
      <c r="AC351" s="76"/>
      <c r="AD351" s="77"/>
      <c r="AE351" s="76"/>
    </row>
    <row r="352" spans="1:31" ht="12" customHeight="1">
      <c r="A352" s="36" t="s">
        <v>84</v>
      </c>
      <c r="B352" s="36">
        <v>2720</v>
      </c>
      <c r="C352" s="40"/>
      <c r="D352" s="40"/>
      <c r="E352" s="40"/>
      <c r="F352" s="40"/>
      <c r="AA352" s="1"/>
      <c r="AB352" s="1"/>
      <c r="AC352" s="76"/>
      <c r="AD352" s="77"/>
      <c r="AE352" s="76"/>
    </row>
    <row r="353" spans="1:31" ht="12" customHeight="1">
      <c r="A353" s="36" t="s">
        <v>85</v>
      </c>
      <c r="B353" s="36">
        <v>2730</v>
      </c>
      <c r="C353" s="40"/>
      <c r="D353" s="40"/>
      <c r="E353" s="40"/>
      <c r="F353" s="40"/>
      <c r="AA353" s="1"/>
      <c r="AB353" s="1"/>
      <c r="AC353" s="76"/>
      <c r="AD353" s="77"/>
      <c r="AE353" s="76"/>
    </row>
    <row r="354" spans="1:31" ht="12" customHeight="1">
      <c r="A354" s="36" t="s">
        <v>86</v>
      </c>
      <c r="B354" s="36">
        <v>2740</v>
      </c>
      <c r="C354" s="61"/>
      <c r="D354" s="61"/>
      <c r="E354" s="61"/>
      <c r="F354" s="61"/>
      <c r="AA354" s="1"/>
      <c r="AB354" s="1"/>
      <c r="AC354" s="76"/>
      <c r="AD354" s="77"/>
      <c r="AE354" s="76"/>
    </row>
    <row r="355" spans="1:31" ht="12" customHeight="1">
      <c r="A355" s="36" t="s">
        <v>87</v>
      </c>
      <c r="B355" s="36">
        <v>2750</v>
      </c>
      <c r="C355" s="40"/>
      <c r="D355" s="40"/>
      <c r="E355" s="40"/>
      <c r="F355" s="40"/>
      <c r="AA355" s="1"/>
      <c r="AB355" s="1"/>
      <c r="AC355" s="76"/>
      <c r="AD355" s="77"/>
      <c r="AE355" s="76"/>
    </row>
    <row r="356" spans="1:31" ht="12" customHeight="1">
      <c r="A356" s="36" t="s">
        <v>88</v>
      </c>
      <c r="B356" s="36">
        <v>2760</v>
      </c>
      <c r="C356" s="40"/>
      <c r="D356" s="40"/>
      <c r="E356" s="40"/>
      <c r="F356" s="40"/>
      <c r="AA356" s="1"/>
      <c r="AB356" s="1"/>
      <c r="AC356" s="76"/>
      <c r="AD356" s="77"/>
      <c r="AE356" s="76"/>
    </row>
    <row r="357" spans="1:31" ht="12" customHeight="1">
      <c r="A357" s="36" t="s">
        <v>89</v>
      </c>
      <c r="B357" s="36">
        <v>2770</v>
      </c>
      <c r="C357" s="40"/>
      <c r="D357" s="40"/>
      <c r="E357" s="40"/>
      <c r="F357" s="40"/>
      <c r="AA357" s="1"/>
      <c r="AB357" s="1"/>
      <c r="AC357" s="76"/>
      <c r="AD357" s="77"/>
      <c r="AE357" s="76"/>
    </row>
    <row r="358" spans="1:31" ht="12" customHeight="1">
      <c r="A358" s="36" t="s">
        <v>90</v>
      </c>
      <c r="B358" s="36">
        <v>2780</v>
      </c>
      <c r="C358" s="40"/>
      <c r="D358" s="40"/>
      <c r="E358" s="40"/>
      <c r="F358" s="40"/>
      <c r="AA358" s="1"/>
      <c r="AB358" s="1"/>
      <c r="AC358" s="76"/>
      <c r="AD358" s="77"/>
      <c r="AE358" s="76"/>
    </row>
    <row r="359" spans="1:31" ht="12" customHeight="1">
      <c r="A359" s="36" t="s">
        <v>91</v>
      </c>
      <c r="B359" s="36">
        <v>2790</v>
      </c>
      <c r="C359" s="40"/>
      <c r="D359" s="40"/>
      <c r="E359" s="40"/>
      <c r="F359" s="40"/>
      <c r="AA359" s="1"/>
      <c r="AB359" s="1"/>
      <c r="AC359" s="76"/>
      <c r="AD359" s="77"/>
      <c r="AE359" s="76"/>
    </row>
    <row r="360" spans="1:31" ht="12" customHeight="1">
      <c r="A360" s="36" t="s">
        <v>92</v>
      </c>
      <c r="B360" s="36">
        <v>2800</v>
      </c>
      <c r="C360" s="40"/>
      <c r="D360" s="40"/>
      <c r="E360" s="40"/>
      <c r="F360" s="40"/>
      <c r="AA360" s="1"/>
      <c r="AB360" s="1"/>
      <c r="AC360" s="76"/>
      <c r="AD360" s="77"/>
      <c r="AE360" s="76"/>
    </row>
    <row r="361" spans="1:31" ht="12" customHeight="1">
      <c r="A361" s="36" t="s">
        <v>93</v>
      </c>
      <c r="B361" s="36">
        <v>2810</v>
      </c>
      <c r="C361" s="61"/>
      <c r="D361" s="61"/>
      <c r="E361" s="61"/>
      <c r="F361" s="61"/>
      <c r="AA361" s="1"/>
      <c r="AB361" s="1"/>
      <c r="AC361" s="76"/>
      <c r="AD361" s="77"/>
      <c r="AE361" s="76"/>
    </row>
    <row r="362" spans="1:31" ht="12" customHeight="1">
      <c r="A362" s="36" t="s">
        <v>94</v>
      </c>
      <c r="B362" s="36">
        <v>2820</v>
      </c>
      <c r="C362" s="40"/>
      <c r="D362" s="40"/>
      <c r="E362" s="40"/>
      <c r="F362" s="40"/>
      <c r="AA362" s="1"/>
      <c r="AB362" s="1"/>
      <c r="AC362" s="76"/>
      <c r="AD362" s="77"/>
      <c r="AE362" s="76"/>
    </row>
    <row r="363" spans="1:31" ht="12" customHeight="1">
      <c r="A363" s="36" t="s">
        <v>95</v>
      </c>
      <c r="B363" s="36">
        <v>2830</v>
      </c>
      <c r="C363" s="40"/>
      <c r="D363" s="40"/>
      <c r="E363" s="40"/>
      <c r="F363" s="40"/>
      <c r="AA363" s="1"/>
      <c r="AB363" s="1"/>
      <c r="AC363" s="76"/>
      <c r="AD363" s="77"/>
      <c r="AE363" s="76"/>
    </row>
    <row r="364" spans="1:31" ht="12" customHeight="1">
      <c r="A364" s="36" t="s">
        <v>96</v>
      </c>
      <c r="B364" s="36">
        <v>2840</v>
      </c>
      <c r="C364" s="40"/>
      <c r="D364" s="40"/>
      <c r="E364" s="40"/>
      <c r="F364" s="40"/>
      <c r="AA364" s="1"/>
      <c r="AB364" s="1"/>
      <c r="AC364" s="76"/>
      <c r="AD364" s="77"/>
      <c r="AE364" s="76"/>
    </row>
    <row r="365" spans="1:31" ht="12" customHeight="1">
      <c r="A365" s="36" t="s">
        <v>97</v>
      </c>
      <c r="B365" s="36">
        <v>2850</v>
      </c>
      <c r="C365" s="40"/>
      <c r="D365" s="40"/>
      <c r="E365" s="40"/>
      <c r="F365" s="40"/>
      <c r="AA365" s="1"/>
      <c r="AB365" s="1"/>
      <c r="AC365" s="76"/>
      <c r="AD365" s="77"/>
      <c r="AE365" s="76"/>
    </row>
    <row r="366" spans="1:31" ht="12" customHeight="1">
      <c r="A366" s="36" t="s">
        <v>98</v>
      </c>
      <c r="B366" s="36">
        <v>2860</v>
      </c>
      <c r="C366" s="40"/>
      <c r="D366" s="40"/>
      <c r="E366" s="40"/>
      <c r="F366" s="40"/>
      <c r="AA366" s="1"/>
      <c r="AB366" s="1"/>
      <c r="AC366" s="76"/>
      <c r="AD366" s="77"/>
      <c r="AE366" s="76"/>
    </row>
    <row r="367" spans="1:31" ht="12" customHeight="1">
      <c r="A367" s="36" t="s">
        <v>99</v>
      </c>
      <c r="B367" s="36">
        <v>2870</v>
      </c>
      <c r="C367" s="40"/>
      <c r="D367" s="40"/>
      <c r="E367" s="40"/>
      <c r="F367" s="40"/>
      <c r="AA367" s="1"/>
      <c r="AB367" s="1"/>
      <c r="AC367" s="76"/>
      <c r="AD367" s="77"/>
      <c r="AE367" s="76"/>
    </row>
    <row r="368" spans="1:31" ht="12" customHeight="1">
      <c r="A368" s="36" t="s">
        <v>100</v>
      </c>
      <c r="B368" s="36">
        <v>2880</v>
      </c>
      <c r="C368" s="61"/>
      <c r="D368" s="61"/>
      <c r="E368" s="61"/>
      <c r="F368" s="61"/>
      <c r="AA368" s="1"/>
      <c r="AB368" s="1"/>
      <c r="AC368" s="76"/>
      <c r="AD368" s="77"/>
      <c r="AE368" s="76"/>
    </row>
    <row r="369" spans="1:31" ht="12" customHeight="1">
      <c r="A369" s="36" t="s">
        <v>101</v>
      </c>
      <c r="B369" s="36">
        <v>2890</v>
      </c>
      <c r="C369" s="40"/>
      <c r="D369" s="40"/>
      <c r="E369" s="40"/>
      <c r="F369" s="40"/>
      <c r="AA369" s="1"/>
      <c r="AB369" s="1"/>
      <c r="AC369" s="76"/>
      <c r="AD369" s="77"/>
      <c r="AE369" s="76"/>
    </row>
    <row r="370" spans="1:31" ht="12" customHeight="1">
      <c r="A370" s="36" t="s">
        <v>102</v>
      </c>
      <c r="B370" s="36">
        <v>2900</v>
      </c>
      <c r="C370" s="40"/>
      <c r="D370" s="55"/>
      <c r="E370" s="55"/>
      <c r="F370" s="55"/>
      <c r="AA370" s="1"/>
      <c r="AB370" s="1"/>
      <c r="AC370" s="76"/>
      <c r="AD370" s="77"/>
      <c r="AE370" s="76"/>
    </row>
    <row r="371" spans="1:31" ht="12" customHeight="1">
      <c r="A371" s="36" t="s">
        <v>103</v>
      </c>
      <c r="B371" s="36">
        <v>2910</v>
      </c>
      <c r="C371" s="40"/>
      <c r="D371" s="40"/>
      <c r="E371" s="40"/>
      <c r="F371" s="40"/>
      <c r="AA371" s="1"/>
      <c r="AB371" s="1"/>
      <c r="AC371" s="76"/>
      <c r="AD371" s="77"/>
      <c r="AE371" s="76"/>
    </row>
    <row r="372" spans="1:31" ht="12" customHeight="1">
      <c r="A372" s="36" t="s">
        <v>104</v>
      </c>
      <c r="B372" s="36">
        <v>2920</v>
      </c>
      <c r="C372" s="40"/>
      <c r="D372" s="40"/>
      <c r="E372" s="40"/>
      <c r="F372" s="40"/>
      <c r="AA372" s="1"/>
      <c r="AB372" s="1"/>
      <c r="AC372" s="76"/>
      <c r="AD372" s="77"/>
      <c r="AE372" s="76"/>
    </row>
    <row r="373" spans="1:31" ht="12" customHeight="1">
      <c r="A373" s="36" t="s">
        <v>105</v>
      </c>
      <c r="B373" s="36">
        <v>2930</v>
      </c>
      <c r="C373" s="61"/>
      <c r="D373" s="61"/>
      <c r="E373" s="61"/>
      <c r="F373" s="61"/>
      <c r="AA373" s="1"/>
      <c r="AB373" s="1"/>
      <c r="AC373" s="76"/>
      <c r="AD373" s="77"/>
      <c r="AE373" s="76"/>
    </row>
    <row r="374" spans="1:31" ht="12" customHeight="1">
      <c r="A374" s="36" t="s">
        <v>106</v>
      </c>
      <c r="B374" s="36">
        <v>2940</v>
      </c>
      <c r="C374" s="40"/>
      <c r="D374" s="40"/>
      <c r="E374" s="40"/>
      <c r="F374" s="40"/>
      <c r="AA374" s="1"/>
      <c r="AB374" s="1"/>
      <c r="AC374" s="76"/>
      <c r="AD374" s="77"/>
      <c r="AE374" s="76"/>
    </row>
    <row r="375" spans="1:31" ht="12" customHeight="1">
      <c r="A375" s="36" t="s">
        <v>107</v>
      </c>
      <c r="B375" s="36">
        <v>2950</v>
      </c>
      <c r="C375" s="40"/>
      <c r="D375" s="40"/>
      <c r="E375" s="40"/>
      <c r="F375" s="40"/>
      <c r="AA375" s="1"/>
      <c r="AB375" s="1"/>
      <c r="AC375" s="76"/>
      <c r="AD375" s="77"/>
      <c r="AE375" s="76"/>
    </row>
    <row r="376" spans="1:31" ht="12" customHeight="1">
      <c r="A376" s="36" t="s">
        <v>108</v>
      </c>
      <c r="B376" s="36">
        <v>2960</v>
      </c>
      <c r="C376" s="40"/>
      <c r="D376" s="40"/>
      <c r="E376" s="40"/>
      <c r="F376" s="40"/>
      <c r="AA376" s="1"/>
      <c r="AB376" s="1"/>
      <c r="AC376" s="76"/>
      <c r="AD376" s="77"/>
      <c r="AE376" s="76"/>
    </row>
    <row r="377" spans="1:31" ht="12" customHeight="1">
      <c r="A377" s="36" t="s">
        <v>109</v>
      </c>
      <c r="B377" s="36">
        <v>2970</v>
      </c>
      <c r="C377" s="40"/>
      <c r="D377" s="40"/>
      <c r="E377" s="40"/>
      <c r="F377" s="40"/>
      <c r="AA377" s="1"/>
      <c r="AB377" s="1"/>
      <c r="AC377" s="76"/>
      <c r="AD377" s="77"/>
      <c r="AE377" s="76"/>
    </row>
    <row r="378" spans="1:31" ht="12" customHeight="1">
      <c r="A378" s="36" t="s">
        <v>110</v>
      </c>
      <c r="B378" s="36">
        <v>2980</v>
      </c>
      <c r="C378" s="61"/>
      <c r="D378" s="61"/>
      <c r="E378" s="61"/>
      <c r="F378" s="61"/>
      <c r="AA378" s="1"/>
      <c r="AB378" s="1"/>
      <c r="AC378" s="76"/>
      <c r="AD378" s="77"/>
      <c r="AE378" s="76"/>
    </row>
    <row r="379" spans="1:31" ht="12" customHeight="1">
      <c r="A379" s="36" t="s">
        <v>111</v>
      </c>
      <c r="B379" s="36">
        <v>2990</v>
      </c>
      <c r="C379" s="40"/>
      <c r="D379" s="55"/>
      <c r="E379" s="55"/>
      <c r="F379" s="55"/>
      <c r="AA379" s="1"/>
      <c r="AB379" s="1"/>
      <c r="AC379" s="76"/>
      <c r="AD379" s="77"/>
      <c r="AE379" s="76"/>
    </row>
    <row r="380" spans="1:31" ht="12" customHeight="1">
      <c r="A380" s="36" t="s">
        <v>112</v>
      </c>
      <c r="B380" s="36">
        <v>3000</v>
      </c>
      <c r="C380" s="40"/>
      <c r="D380" s="40"/>
      <c r="E380" s="40"/>
      <c r="F380" s="40"/>
      <c r="AA380" s="1"/>
      <c r="AB380" s="1"/>
      <c r="AC380" s="76"/>
      <c r="AD380" s="77"/>
      <c r="AE380" s="76"/>
    </row>
    <row r="381" spans="1:31" ht="12" customHeight="1">
      <c r="A381" s="36" t="s">
        <v>113</v>
      </c>
      <c r="B381" s="36">
        <v>3010</v>
      </c>
      <c r="C381" s="40"/>
      <c r="D381" s="40"/>
      <c r="E381" s="40"/>
      <c r="F381" s="40"/>
      <c r="AA381" s="1"/>
      <c r="AB381" s="1"/>
      <c r="AC381" s="76"/>
      <c r="AD381" s="77"/>
      <c r="AE381" s="76"/>
    </row>
    <row r="382" spans="1:31" ht="12" customHeight="1">
      <c r="A382" s="36" t="s">
        <v>114</v>
      </c>
      <c r="B382" s="36">
        <v>3020</v>
      </c>
      <c r="C382" s="40"/>
      <c r="D382" s="40"/>
      <c r="E382" s="40"/>
      <c r="F382" s="40"/>
      <c r="AA382" s="1"/>
      <c r="AB382" s="1"/>
      <c r="AC382" s="76"/>
      <c r="AD382" s="77"/>
      <c r="AE382" s="76"/>
    </row>
    <row r="383" spans="1:31" ht="12" customHeight="1">
      <c r="A383" s="36" t="s">
        <v>115</v>
      </c>
      <c r="B383" s="36">
        <v>3030</v>
      </c>
      <c r="C383" s="40"/>
      <c r="D383" s="40"/>
      <c r="E383" s="40"/>
      <c r="F383" s="40"/>
      <c r="AA383" s="1"/>
      <c r="AB383" s="1"/>
      <c r="AC383" s="76"/>
      <c r="AD383" s="77"/>
      <c r="AE383" s="76"/>
    </row>
    <row r="384" spans="1:31" ht="12" customHeight="1">
      <c r="A384" s="36" t="s">
        <v>116</v>
      </c>
      <c r="B384" s="36">
        <v>3040</v>
      </c>
      <c r="C384" s="40"/>
      <c r="D384" s="40"/>
      <c r="E384" s="40"/>
      <c r="F384" s="40"/>
      <c r="AA384" s="1"/>
      <c r="AB384" s="1"/>
      <c r="AC384" s="76"/>
      <c r="AD384" s="77"/>
      <c r="AE384" s="76"/>
    </row>
    <row r="385" spans="1:31" ht="12" customHeight="1">
      <c r="A385" s="36" t="s">
        <v>117</v>
      </c>
      <c r="B385" s="36">
        <v>3050</v>
      </c>
      <c r="C385" s="71" t="s">
        <v>0</v>
      </c>
      <c r="D385" s="71" t="s">
        <v>0</v>
      </c>
      <c r="E385" s="71" t="s">
        <v>0</v>
      </c>
      <c r="F385" s="71" t="s">
        <v>0</v>
      </c>
      <c r="AA385" s="1"/>
      <c r="AB385" s="1"/>
      <c r="AC385" s="76"/>
      <c r="AD385" s="77"/>
      <c r="AE385" s="76"/>
    </row>
    <row r="386" spans="1:31" ht="12" customHeight="1">
      <c r="A386" s="36" t="s">
        <v>118</v>
      </c>
      <c r="B386" s="36">
        <v>3060</v>
      </c>
      <c r="C386" s="40"/>
      <c r="D386" s="81"/>
      <c r="E386" s="81"/>
      <c r="F386" s="81"/>
      <c r="AA386" s="1"/>
      <c r="AB386" s="1"/>
      <c r="AC386" s="76"/>
      <c r="AD386" s="77"/>
      <c r="AE386" s="76"/>
    </row>
    <row r="387" spans="1:31" ht="12" customHeight="1">
      <c r="A387" s="36" t="s">
        <v>119</v>
      </c>
      <c r="B387" s="36">
        <v>3070</v>
      </c>
      <c r="C387" s="40"/>
      <c r="D387" s="40"/>
      <c r="E387" s="40"/>
      <c r="F387" s="40"/>
      <c r="AA387" s="1"/>
      <c r="AB387" s="1"/>
      <c r="AC387" s="76"/>
      <c r="AD387" s="77"/>
      <c r="AE387" s="76"/>
    </row>
    <row r="388" spans="1:31" ht="12" customHeight="1">
      <c r="A388" s="36" t="s">
        <v>120</v>
      </c>
      <c r="B388" s="36">
        <v>3080</v>
      </c>
      <c r="C388" s="40"/>
      <c r="D388" s="40"/>
      <c r="E388" s="40"/>
      <c r="F388" s="40"/>
      <c r="AA388" s="1"/>
      <c r="AB388" s="1"/>
      <c r="AC388" s="76"/>
      <c r="AD388" s="77"/>
      <c r="AE388" s="76"/>
    </row>
    <row r="389" spans="1:31" ht="12" customHeight="1">
      <c r="A389" s="36" t="s">
        <v>122</v>
      </c>
      <c r="B389" s="36">
        <v>3090</v>
      </c>
      <c r="C389" s="40"/>
      <c r="D389" s="40"/>
      <c r="E389" s="40"/>
      <c r="F389" s="40"/>
      <c r="AA389" s="1"/>
      <c r="AB389" s="1"/>
      <c r="AC389" s="76"/>
      <c r="AD389" s="77"/>
      <c r="AE389" s="76"/>
    </row>
    <row r="390" spans="1:31" ht="12" customHeight="1">
      <c r="A390" s="36" t="s">
        <v>123</v>
      </c>
      <c r="B390" s="36">
        <v>3100</v>
      </c>
      <c r="C390" s="40"/>
      <c r="D390" s="40"/>
      <c r="E390" s="40"/>
      <c r="F390" s="40"/>
      <c r="AA390" s="1"/>
      <c r="AB390" s="1"/>
      <c r="AC390" s="76"/>
      <c r="AD390" s="77"/>
      <c r="AE390" s="76"/>
    </row>
    <row r="391" spans="1:31" ht="12" customHeight="1">
      <c r="A391" s="36"/>
      <c r="B391" s="36"/>
      <c r="C391" s="61"/>
      <c r="D391" s="61"/>
      <c r="E391" s="61"/>
      <c r="F391" s="61"/>
      <c r="AA391" s="1"/>
      <c r="AB391" s="1"/>
      <c r="AC391" s="76"/>
      <c r="AD391" s="77"/>
      <c r="AE391" s="76"/>
    </row>
    <row r="392" spans="1:31" ht="12" customHeight="1">
      <c r="A392" s="36" t="s">
        <v>124</v>
      </c>
      <c r="B392" s="36">
        <v>3110</v>
      </c>
      <c r="C392" s="40"/>
      <c r="D392" s="40"/>
      <c r="E392" s="40"/>
      <c r="F392" s="40"/>
      <c r="AA392" s="1"/>
      <c r="AB392" s="1"/>
      <c r="AC392" s="76"/>
      <c r="AD392" s="77"/>
      <c r="AE392" s="76"/>
    </row>
    <row r="393" spans="3:31" ht="12" customHeight="1">
      <c r="C393" s="61"/>
      <c r="D393" s="61"/>
      <c r="E393" s="61"/>
      <c r="F393" s="61"/>
      <c r="AA393" s="1"/>
      <c r="AB393" s="1"/>
      <c r="AC393" s="76"/>
      <c r="AD393" s="77"/>
      <c r="AE393" s="76"/>
    </row>
    <row r="394" spans="1:31" ht="12" customHeight="1">
      <c r="A394" s="47" t="s">
        <v>199</v>
      </c>
      <c r="B394" s="45">
        <v>3120</v>
      </c>
      <c r="C394" s="43">
        <f>SUM(C351:C392)</f>
        <v>0</v>
      </c>
      <c r="D394" s="43">
        <f>SUM(D351:D392)</f>
        <v>0</v>
      </c>
      <c r="E394" s="43">
        <f>SUM(E351:E392)</f>
        <v>0</v>
      </c>
      <c r="F394" s="43">
        <f>SUM(F351:F392)</f>
        <v>0</v>
      </c>
      <c r="G394" s="6">
        <f>IF((SUM($D$538,$E$394)-$F$394)&lt;&gt;$D$432,"Prior Year's Line 3450 Column 2 plus Current Year's Line 3120 Column 3 less  Line 3120 Column 4 must equal Line 3450 Column 2","")</f>
      </c>
      <c r="AA394" s="1"/>
      <c r="AB394" s="1"/>
      <c r="AC394" s="76"/>
      <c r="AD394" s="77"/>
      <c r="AE394" s="76"/>
    </row>
    <row r="395" spans="1:31" ht="18" customHeight="1">
      <c r="A395" s="1"/>
      <c r="B395" s="1"/>
      <c r="C395" s="1"/>
      <c r="D395" s="1"/>
      <c r="E395" s="1"/>
      <c r="F395" s="1"/>
      <c r="AA395" s="1"/>
      <c r="AB395" s="1"/>
      <c r="AC395" s="76"/>
      <c r="AD395" s="77"/>
      <c r="AE395" s="76"/>
    </row>
    <row r="396" spans="1:31" ht="12" customHeight="1">
      <c r="A396" s="30" t="s">
        <v>212</v>
      </c>
      <c r="B396" s="36"/>
      <c r="C396" s="1"/>
      <c r="D396" s="1"/>
      <c r="E396" s="1"/>
      <c r="F396" s="30" t="s">
        <v>213</v>
      </c>
      <c r="AA396" s="1"/>
      <c r="AB396" s="1"/>
      <c r="AC396" s="76"/>
      <c r="AD396" s="77"/>
      <c r="AE396" s="76"/>
    </row>
    <row r="397" spans="1:31" ht="12" customHeight="1">
      <c r="A397" s="1"/>
      <c r="B397" s="36"/>
      <c r="C397" s="1"/>
      <c r="D397" s="1"/>
      <c r="E397" s="1"/>
      <c r="F397" s="1"/>
      <c r="AA397" s="1"/>
      <c r="AB397" s="1"/>
      <c r="AC397" s="76"/>
      <c r="AD397" s="77"/>
      <c r="AE397" s="76"/>
    </row>
    <row r="398" spans="1:31" ht="12" customHeight="1">
      <c r="A398" s="36"/>
      <c r="B398" s="36"/>
      <c r="C398" s="31" t="s">
        <v>214</v>
      </c>
      <c r="D398" s="31"/>
      <c r="E398" s="31"/>
      <c r="F398" s="31"/>
      <c r="AA398" s="1"/>
      <c r="AB398" s="1"/>
      <c r="AC398" s="76"/>
      <c r="AD398" s="77"/>
      <c r="AE398" s="76"/>
    </row>
    <row r="399" spans="1:31" ht="12" customHeight="1">
      <c r="A399" s="36"/>
      <c r="B399" s="36"/>
      <c r="C399" s="31" t="s">
        <v>215</v>
      </c>
      <c r="D399" s="31"/>
      <c r="E399" s="31"/>
      <c r="F399" s="31" t="s">
        <v>214</v>
      </c>
      <c r="AA399" s="1"/>
      <c r="AB399" s="1"/>
      <c r="AC399" s="76"/>
      <c r="AD399" s="77"/>
      <c r="AE399" s="76"/>
    </row>
    <row r="400" spans="1:31" ht="12" customHeight="1">
      <c r="A400" s="36"/>
      <c r="B400" s="36"/>
      <c r="C400" s="31" t="s">
        <v>216</v>
      </c>
      <c r="D400" s="31" t="s">
        <v>210</v>
      </c>
      <c r="E400" s="31" t="s">
        <v>217</v>
      </c>
      <c r="F400" s="31" t="s">
        <v>218</v>
      </c>
      <c r="AA400" s="1"/>
      <c r="AB400" s="1"/>
      <c r="AC400" s="76"/>
      <c r="AD400" s="77"/>
      <c r="AE400" s="76"/>
    </row>
    <row r="401" spans="1:31" ht="12" customHeight="1">
      <c r="A401" s="36"/>
      <c r="B401" s="36"/>
      <c r="C401" s="32">
        <v>1</v>
      </c>
      <c r="D401" s="32">
        <v>2</v>
      </c>
      <c r="E401" s="32">
        <v>3</v>
      </c>
      <c r="F401" s="32">
        <v>4</v>
      </c>
      <c r="AA401" s="1"/>
      <c r="AB401" s="1"/>
      <c r="AC401" s="76"/>
      <c r="AD401" s="77"/>
      <c r="AE401" s="76"/>
    </row>
    <row r="402" spans="1:31" ht="12" customHeight="1">
      <c r="A402" s="33" t="s">
        <v>219</v>
      </c>
      <c r="B402" s="36">
        <v>3200</v>
      </c>
      <c r="C402" s="61"/>
      <c r="D402" s="61"/>
      <c r="E402" s="61"/>
      <c r="F402" s="61"/>
      <c r="AA402" s="1"/>
      <c r="AB402" s="1"/>
      <c r="AC402" s="76"/>
      <c r="AD402" s="77"/>
      <c r="AE402" s="76"/>
    </row>
    <row r="403" spans="1:31" ht="12" customHeight="1">
      <c r="A403" s="36" t="s">
        <v>220</v>
      </c>
      <c r="B403" s="36">
        <v>3210</v>
      </c>
      <c r="C403" s="82"/>
      <c r="D403" s="81"/>
      <c r="E403" s="81"/>
      <c r="F403" s="43">
        <f>SUM(C403:D403)-E403</f>
        <v>0</v>
      </c>
      <c r="AA403" s="1"/>
      <c r="AB403" s="1"/>
      <c r="AC403" s="76"/>
      <c r="AD403" s="77"/>
      <c r="AE403" s="76"/>
    </row>
    <row r="404" spans="1:31" ht="12" customHeight="1">
      <c r="A404" s="36" t="s">
        <v>221</v>
      </c>
      <c r="B404" s="36">
        <v>3220</v>
      </c>
      <c r="C404" s="40"/>
      <c r="D404" s="40"/>
      <c r="E404" s="40"/>
      <c r="F404" s="43">
        <f>SUM(C404:D404)-E404</f>
        <v>0</v>
      </c>
      <c r="AA404" s="1"/>
      <c r="AB404" s="1"/>
      <c r="AC404" s="76"/>
      <c r="AD404" s="77"/>
      <c r="AE404" s="76"/>
    </row>
    <row r="405" spans="1:31" ht="12" customHeight="1">
      <c r="A405" s="36" t="s">
        <v>222</v>
      </c>
      <c r="B405" s="36">
        <v>3230</v>
      </c>
      <c r="C405" s="40"/>
      <c r="D405" s="40"/>
      <c r="E405" s="40"/>
      <c r="F405" s="43">
        <f>SUM(C405:D405)-E405</f>
        <v>0</v>
      </c>
      <c r="AA405" s="1"/>
      <c r="AB405" s="1"/>
      <c r="AC405" s="76"/>
      <c r="AD405" s="77"/>
      <c r="AE405" s="76"/>
    </row>
    <row r="406" spans="1:31" ht="12" customHeight="1">
      <c r="A406" s="36" t="s">
        <v>223</v>
      </c>
      <c r="B406" s="36">
        <v>3240</v>
      </c>
      <c r="C406" s="40"/>
      <c r="D406" s="40"/>
      <c r="E406" s="40"/>
      <c r="F406" s="43">
        <f>SUM(C406:D406)-E406</f>
        <v>0</v>
      </c>
      <c r="AA406" s="1"/>
      <c r="AB406" s="1"/>
      <c r="AC406" s="76"/>
      <c r="AD406" s="77"/>
      <c r="AE406" s="76"/>
    </row>
    <row r="407" spans="1:31" ht="12" customHeight="1">
      <c r="A407" s="36" t="s">
        <v>224</v>
      </c>
      <c r="B407" s="36">
        <v>3250</v>
      </c>
      <c r="C407" s="40"/>
      <c r="D407" s="40"/>
      <c r="E407" s="40"/>
      <c r="F407" s="43">
        <f>SUM(C407:D407)-E407</f>
        <v>0</v>
      </c>
      <c r="AA407" s="1"/>
      <c r="AB407" s="1"/>
      <c r="AC407" s="76"/>
      <c r="AD407" s="77"/>
      <c r="AE407" s="76"/>
    </row>
    <row r="408" spans="1:31" ht="12" customHeight="1">
      <c r="A408" s="36"/>
      <c r="B408" s="36"/>
      <c r="C408" s="61"/>
      <c r="D408" s="61"/>
      <c r="E408" s="61"/>
      <c r="F408" s="61"/>
      <c r="AA408" s="1"/>
      <c r="AB408" s="1"/>
      <c r="AC408" s="76"/>
      <c r="AD408" s="77"/>
      <c r="AE408" s="76"/>
    </row>
    <row r="409" spans="1:31" ht="12" customHeight="1">
      <c r="A409" s="47" t="s">
        <v>225</v>
      </c>
      <c r="B409" s="45">
        <v>3260</v>
      </c>
      <c r="C409" s="43">
        <f>SUM(C403:C407)</f>
        <v>0</v>
      </c>
      <c r="D409" s="43">
        <f>SUM(D403:D407)</f>
        <v>0</v>
      </c>
      <c r="E409" s="43">
        <f>SUM(E403:E407)</f>
        <v>0</v>
      </c>
      <c r="F409" s="43">
        <f>SUM(F403:F407)</f>
        <v>0</v>
      </c>
      <c r="G409" s="6">
        <f>IF($D$409&lt;&gt;$D$394,"Line 3260 Column 2 must equal Line 3120 Column 2","")</f>
      </c>
      <c r="AA409" s="1"/>
      <c r="AB409" s="1"/>
      <c r="AC409" s="76"/>
      <c r="AD409" s="77"/>
      <c r="AE409" s="76"/>
    </row>
    <row r="410" spans="1:31" ht="18" customHeight="1">
      <c r="A410" s="83"/>
      <c r="B410" s="84"/>
      <c r="C410" s="35"/>
      <c r="D410" s="35"/>
      <c r="E410" s="35"/>
      <c r="F410" s="35"/>
      <c r="AA410" s="1"/>
      <c r="AB410" s="1"/>
      <c r="AC410" s="76"/>
      <c r="AD410" s="77"/>
      <c r="AE410" s="76"/>
    </row>
    <row r="411" spans="1:31" ht="12" customHeight="1">
      <c r="A411" s="33" t="s">
        <v>226</v>
      </c>
      <c r="B411" s="36">
        <v>3270</v>
      </c>
      <c r="C411" s="35"/>
      <c r="D411" s="35"/>
      <c r="E411" s="35"/>
      <c r="F411" s="35"/>
      <c r="AA411" s="1"/>
      <c r="AB411" s="1"/>
      <c r="AC411" s="76"/>
      <c r="AD411" s="77"/>
      <c r="AE411" s="76"/>
    </row>
    <row r="412" spans="1:31" ht="12" customHeight="1">
      <c r="A412" s="36" t="s">
        <v>220</v>
      </c>
      <c r="B412" s="36">
        <v>3280</v>
      </c>
      <c r="C412" s="82"/>
      <c r="D412" s="81"/>
      <c r="E412" s="81"/>
      <c r="F412" s="39">
        <f>SUM(C412:D412)-E412</f>
        <v>0</v>
      </c>
      <c r="AA412" s="1"/>
      <c r="AB412" s="1"/>
      <c r="AC412" s="76"/>
      <c r="AD412" s="77"/>
      <c r="AE412" s="76"/>
    </row>
    <row r="413" spans="1:31" ht="12" customHeight="1">
      <c r="A413" s="36" t="s">
        <v>221</v>
      </c>
      <c r="B413" s="36">
        <v>3290</v>
      </c>
      <c r="C413" s="40"/>
      <c r="D413" s="40"/>
      <c r="E413" s="40"/>
      <c r="F413" s="43">
        <f>SUM(C413:D413)-E413</f>
        <v>0</v>
      </c>
      <c r="AA413" s="1"/>
      <c r="AB413" s="1"/>
      <c r="AC413" s="76"/>
      <c r="AD413" s="77"/>
      <c r="AE413" s="76"/>
    </row>
    <row r="414" spans="1:31" ht="12" customHeight="1">
      <c r="A414" s="36" t="s">
        <v>222</v>
      </c>
      <c r="B414" s="36">
        <v>3300</v>
      </c>
      <c r="C414" s="40"/>
      <c r="D414" s="40"/>
      <c r="E414" s="40"/>
      <c r="F414" s="43">
        <f>SUM(C414:D414)-E414</f>
        <v>0</v>
      </c>
      <c r="AA414" s="1"/>
      <c r="AB414" s="1"/>
      <c r="AC414" s="76"/>
      <c r="AD414" s="77"/>
      <c r="AE414" s="76"/>
    </row>
    <row r="415" spans="1:31" ht="12" customHeight="1">
      <c r="A415" s="36" t="s">
        <v>223</v>
      </c>
      <c r="B415" s="36">
        <v>3310</v>
      </c>
      <c r="C415" s="40"/>
      <c r="D415" s="40"/>
      <c r="E415" s="40"/>
      <c r="F415" s="43">
        <f>SUM(C415:D415)-E415</f>
        <v>0</v>
      </c>
      <c r="AA415" s="1"/>
      <c r="AB415" s="1"/>
      <c r="AC415" s="76"/>
      <c r="AD415" s="77"/>
      <c r="AE415" s="76"/>
    </row>
    <row r="416" spans="1:31" ht="12" customHeight="1">
      <c r="A416" s="36" t="s">
        <v>224</v>
      </c>
      <c r="B416" s="36">
        <v>3320</v>
      </c>
      <c r="C416" s="40"/>
      <c r="D416" s="40"/>
      <c r="E416" s="40"/>
      <c r="F416" s="43">
        <f>SUM(C416:D416)-E416</f>
        <v>0</v>
      </c>
      <c r="AA416" s="1"/>
      <c r="AB416" s="1"/>
      <c r="AC416" s="76"/>
      <c r="AD416" s="77"/>
      <c r="AE416" s="76"/>
    </row>
    <row r="417" spans="1:31" ht="12" customHeight="1">
      <c r="A417" s="36"/>
      <c r="B417" s="36"/>
      <c r="C417" s="35"/>
      <c r="D417" s="35"/>
      <c r="E417" s="35"/>
      <c r="F417" s="35"/>
      <c r="AA417" s="1"/>
      <c r="AB417" s="1"/>
      <c r="AC417" s="76"/>
      <c r="AD417" s="77"/>
      <c r="AE417" s="76"/>
    </row>
    <row r="418" spans="1:31" ht="12" customHeight="1">
      <c r="A418" s="47" t="s">
        <v>227</v>
      </c>
      <c r="B418" s="45">
        <v>3330</v>
      </c>
      <c r="C418" s="39">
        <f>SUM(C412:C416)</f>
        <v>0</v>
      </c>
      <c r="D418" s="39">
        <f>SUM(D412:D416)</f>
        <v>0</v>
      </c>
      <c r="E418" s="39">
        <f>SUM(E412:E416)</f>
        <v>0</v>
      </c>
      <c r="F418" s="39">
        <f>SUM(F412:F416)</f>
        <v>0</v>
      </c>
      <c r="AA418" s="1"/>
      <c r="AB418" s="1"/>
      <c r="AC418" s="76"/>
      <c r="AD418" s="77"/>
      <c r="AE418" s="76"/>
    </row>
    <row r="419" spans="1:31" ht="18" customHeight="1">
      <c r="A419" s="36"/>
      <c r="B419" s="85"/>
      <c r="C419" s="35"/>
      <c r="D419" s="35"/>
      <c r="E419" s="35"/>
      <c r="F419" s="35"/>
      <c r="AA419" s="1"/>
      <c r="AB419" s="1"/>
      <c r="AC419" s="76"/>
      <c r="AD419" s="77"/>
      <c r="AE419" s="76"/>
    </row>
    <row r="420" spans="1:31" ht="12" customHeight="1">
      <c r="A420" s="47" t="s">
        <v>228</v>
      </c>
      <c r="B420" s="45">
        <v>3340</v>
      </c>
      <c r="C420" s="39">
        <f>(C409-C418)</f>
        <v>0</v>
      </c>
      <c r="D420" s="39">
        <f>(D409-D418)</f>
        <v>0</v>
      </c>
      <c r="E420" s="39">
        <f>(E409-E418)</f>
        <v>0</v>
      </c>
      <c r="F420" s="39">
        <f>(F409-F418)</f>
        <v>0</v>
      </c>
      <c r="AA420" s="1"/>
      <c r="AB420" s="1"/>
      <c r="AC420" s="76"/>
      <c r="AD420" s="77"/>
      <c r="AE420" s="76"/>
    </row>
    <row r="421" spans="1:31" ht="18" customHeight="1">
      <c r="A421" s="1" t="s">
        <v>0</v>
      </c>
      <c r="B421" s="1"/>
      <c r="C421" s="49"/>
      <c r="D421" s="49"/>
      <c r="E421" s="49"/>
      <c r="F421" s="49"/>
      <c r="AA421" s="1"/>
      <c r="AB421" s="1"/>
      <c r="AC421" s="76"/>
      <c r="AD421" s="77"/>
      <c r="AE421" s="76"/>
    </row>
    <row r="422" spans="1:31" ht="12" customHeight="1">
      <c r="A422" s="30" t="s">
        <v>229</v>
      </c>
      <c r="B422" s="1"/>
      <c r="C422" s="49"/>
      <c r="D422" s="49"/>
      <c r="E422" s="50" t="s">
        <v>230</v>
      </c>
      <c r="F422" s="49"/>
      <c r="AA422" s="1"/>
      <c r="AB422" s="1"/>
      <c r="AC422" s="76"/>
      <c r="AD422" s="77"/>
      <c r="AE422" s="76"/>
    </row>
    <row r="423" spans="1:31" ht="12" customHeight="1">
      <c r="A423" s="1"/>
      <c r="B423" s="1"/>
      <c r="C423" s="49"/>
      <c r="D423" s="49"/>
      <c r="E423" s="49"/>
      <c r="F423" s="49"/>
      <c r="AA423" s="1"/>
      <c r="AB423" s="1"/>
      <c r="AC423" s="76"/>
      <c r="AD423" s="77"/>
      <c r="AE423" s="76"/>
    </row>
    <row r="424" spans="1:31" ht="12" customHeight="1">
      <c r="A424" s="36"/>
      <c r="B424" s="36"/>
      <c r="C424" s="60" t="s">
        <v>12</v>
      </c>
      <c r="D424" s="60" t="s">
        <v>13</v>
      </c>
      <c r="E424" s="60" t="s">
        <v>15</v>
      </c>
      <c r="F424" s="86"/>
      <c r="AA424" s="1"/>
      <c r="AB424" s="1"/>
      <c r="AC424" s="76"/>
      <c r="AD424" s="77"/>
      <c r="AE424" s="76"/>
    </row>
    <row r="425" spans="1:31" ht="12" customHeight="1">
      <c r="A425" s="36"/>
      <c r="B425" s="36"/>
      <c r="C425" s="32">
        <v>1</v>
      </c>
      <c r="D425" s="32">
        <v>2</v>
      </c>
      <c r="E425" s="32">
        <v>3</v>
      </c>
      <c r="F425" s="86"/>
      <c r="AA425" s="1"/>
      <c r="AB425" s="1"/>
      <c r="AC425" s="76"/>
      <c r="AD425" s="77"/>
      <c r="AE425" s="76"/>
    </row>
    <row r="426" spans="1:31" ht="12" customHeight="1">
      <c r="A426" s="33" t="s">
        <v>231</v>
      </c>
      <c r="B426" s="36">
        <v>3400</v>
      </c>
      <c r="C426" s="35"/>
      <c r="D426" s="35"/>
      <c r="E426" s="35"/>
      <c r="F426" s="49"/>
      <c r="AA426" s="1"/>
      <c r="AB426" s="1"/>
      <c r="AC426" s="76"/>
      <c r="AD426" s="77"/>
      <c r="AE426" s="76"/>
    </row>
    <row r="427" spans="1:31" ht="12" customHeight="1">
      <c r="A427" s="36" t="s">
        <v>232</v>
      </c>
      <c r="B427" s="36">
        <v>3410</v>
      </c>
      <c r="C427" s="38"/>
      <c r="D427" s="38"/>
      <c r="E427" s="39">
        <f>SUM(C427:D427)</f>
        <v>0</v>
      </c>
      <c r="F427" s="49"/>
      <c r="AA427" s="1"/>
      <c r="AB427" s="1"/>
      <c r="AC427" s="76"/>
      <c r="AD427" s="77"/>
      <c r="AE427" s="76"/>
    </row>
    <row r="428" spans="1:31" ht="12" customHeight="1">
      <c r="A428" s="36" t="s">
        <v>233</v>
      </c>
      <c r="B428" s="36">
        <v>3420</v>
      </c>
      <c r="C428" s="40"/>
      <c r="D428" s="40"/>
      <c r="E428" s="39">
        <f>SUM(C428:D428)</f>
        <v>0</v>
      </c>
      <c r="F428" s="49"/>
      <c r="AA428" s="1"/>
      <c r="AB428" s="1"/>
      <c r="AC428" s="76"/>
      <c r="AD428" s="77"/>
      <c r="AE428" s="76"/>
    </row>
    <row r="429" spans="1:31" ht="12" customHeight="1">
      <c r="A429" s="36" t="s">
        <v>234</v>
      </c>
      <c r="B429" s="36">
        <v>3430</v>
      </c>
      <c r="C429" s="40"/>
      <c r="D429" s="40"/>
      <c r="E429" s="39">
        <f>SUM(C429:D429)</f>
        <v>0</v>
      </c>
      <c r="F429" s="49"/>
      <c r="AA429" s="1"/>
      <c r="AB429" s="1"/>
      <c r="AC429" s="76"/>
      <c r="AD429" s="77"/>
      <c r="AE429" s="76"/>
    </row>
    <row r="430" spans="1:31" ht="12" customHeight="1">
      <c r="A430" s="36" t="s">
        <v>124</v>
      </c>
      <c r="B430" s="36">
        <v>3440</v>
      </c>
      <c r="C430" s="40"/>
      <c r="D430" s="40"/>
      <c r="E430" s="39">
        <f>SUM(C430:D430)</f>
        <v>0</v>
      </c>
      <c r="F430" s="49"/>
      <c r="AA430" s="1"/>
      <c r="AB430" s="1"/>
      <c r="AC430" s="76"/>
      <c r="AD430" s="77"/>
      <c r="AE430" s="76"/>
    </row>
    <row r="431" spans="1:31" ht="12" customHeight="1">
      <c r="A431" s="36"/>
      <c r="B431" s="36"/>
      <c r="C431" s="35"/>
      <c r="D431" s="35"/>
      <c r="E431" s="35"/>
      <c r="F431" s="49"/>
      <c r="AA431" s="1"/>
      <c r="AB431" s="1"/>
      <c r="AC431" s="76"/>
      <c r="AD431" s="77"/>
      <c r="AE431" s="76"/>
    </row>
    <row r="432" spans="1:31" ht="12" customHeight="1">
      <c r="A432" s="47" t="s">
        <v>235</v>
      </c>
      <c r="B432" s="45">
        <v>3450</v>
      </c>
      <c r="C432" s="39">
        <f>SUM(C427:C430)</f>
        <v>0</v>
      </c>
      <c r="D432" s="39">
        <f>SUM(D427:D430)</f>
        <v>0</v>
      </c>
      <c r="E432" s="39">
        <f>SUM(E427:E430)</f>
        <v>0</v>
      </c>
      <c r="G432" s="6">
        <f>IF((SUM($D$538,$E$394)-$F$394)&lt;&gt;$D$432,"Prior Year's Line 3450 Column 2 plus Current Year's Line 3120 Column 3 less  Line 3120 Column 4 must equal Line 3450 Column 2","")</f>
      </c>
      <c r="AA432" s="1"/>
      <c r="AB432" s="1"/>
      <c r="AC432" s="76"/>
      <c r="AD432" s="77"/>
      <c r="AE432" s="76"/>
    </row>
    <row r="433" spans="1:31" ht="18" customHeight="1">
      <c r="A433" s="83"/>
      <c r="B433" s="84"/>
      <c r="C433" s="48"/>
      <c r="D433" s="48"/>
      <c r="E433" s="48"/>
      <c r="F433" s="49"/>
      <c r="AA433" s="1"/>
      <c r="AB433" s="1"/>
      <c r="AC433" s="76"/>
      <c r="AD433" s="77"/>
      <c r="AE433" s="76"/>
    </row>
    <row r="434" spans="1:31" ht="12" customHeight="1">
      <c r="A434" s="83"/>
      <c r="B434" s="84"/>
      <c r="C434" s="87"/>
      <c r="D434" s="87"/>
      <c r="E434" s="87"/>
      <c r="F434" s="49"/>
      <c r="AA434" s="1"/>
      <c r="AB434" s="1"/>
      <c r="AC434" s="76"/>
      <c r="AD434" s="77"/>
      <c r="AE434" s="76"/>
    </row>
    <row r="435" spans="1:31" ht="12" customHeight="1">
      <c r="A435" s="30" t="s">
        <v>236</v>
      </c>
      <c r="B435" s="36"/>
      <c r="C435" s="49"/>
      <c r="D435" s="49"/>
      <c r="E435" s="50" t="s">
        <v>237</v>
      </c>
      <c r="F435" s="88"/>
      <c r="AA435" s="1"/>
      <c r="AB435" s="1"/>
      <c r="AC435" s="76"/>
      <c r="AD435" s="77"/>
      <c r="AE435" s="76"/>
    </row>
    <row r="436" spans="1:31" ht="12" customHeight="1">
      <c r="A436" s="36"/>
      <c r="B436" s="36"/>
      <c r="C436" s="88"/>
      <c r="D436" s="88"/>
      <c r="E436" s="88"/>
      <c r="F436" s="88"/>
      <c r="AA436" s="1"/>
      <c r="AB436" s="1"/>
      <c r="AC436" s="76"/>
      <c r="AD436" s="77"/>
      <c r="AE436" s="76"/>
    </row>
    <row r="437" spans="1:31" ht="12" customHeight="1">
      <c r="A437" s="36"/>
      <c r="B437" s="36"/>
      <c r="C437" s="60" t="s">
        <v>12</v>
      </c>
      <c r="D437" s="60" t="s">
        <v>13</v>
      </c>
      <c r="E437" s="60" t="s">
        <v>15</v>
      </c>
      <c r="F437" s="88"/>
      <c r="AA437" s="1"/>
      <c r="AB437" s="1"/>
      <c r="AC437" s="76"/>
      <c r="AD437" s="77"/>
      <c r="AE437" s="76"/>
    </row>
    <row r="438" spans="1:31" ht="12" customHeight="1">
      <c r="A438" s="36"/>
      <c r="B438" s="36"/>
      <c r="C438" s="89">
        <v>1</v>
      </c>
      <c r="D438" s="89">
        <v>2</v>
      </c>
      <c r="E438" s="89">
        <v>3</v>
      </c>
      <c r="F438" s="88"/>
      <c r="AA438" s="1"/>
      <c r="AB438" s="1"/>
      <c r="AC438" s="76"/>
      <c r="AD438" s="77"/>
      <c r="AE438" s="76"/>
    </row>
    <row r="439" spans="1:31" ht="12" customHeight="1">
      <c r="A439" s="36" t="s">
        <v>304</v>
      </c>
      <c r="B439" s="36">
        <v>3500</v>
      </c>
      <c r="C439" s="38"/>
      <c r="D439" s="38"/>
      <c r="E439" s="39">
        <f aca="true" t="shared" si="94" ref="E439:E450">SUM(C439:D439)</f>
        <v>0</v>
      </c>
      <c r="F439" s="88"/>
      <c r="AA439" s="1"/>
      <c r="AB439" s="1"/>
      <c r="AC439" s="76"/>
      <c r="AD439" s="77"/>
      <c r="AE439" s="76"/>
    </row>
    <row r="440" spans="1:31" ht="12" customHeight="1">
      <c r="A440" s="36" t="s">
        <v>238</v>
      </c>
      <c r="B440" s="36">
        <v>3510</v>
      </c>
      <c r="C440" s="38"/>
      <c r="D440" s="40"/>
      <c r="E440" s="39">
        <f t="shared" si="94"/>
        <v>0</v>
      </c>
      <c r="F440" s="88"/>
      <c r="AA440" s="1"/>
      <c r="AB440" s="1"/>
      <c r="AC440" s="76"/>
      <c r="AD440" s="77"/>
      <c r="AE440" s="76"/>
    </row>
    <row r="441" spans="1:31" ht="12" customHeight="1">
      <c r="A441" s="36" t="s">
        <v>239</v>
      </c>
      <c r="B441" s="36">
        <v>3520</v>
      </c>
      <c r="C441" s="38"/>
      <c r="D441" s="40"/>
      <c r="E441" s="39">
        <f t="shared" si="94"/>
        <v>0</v>
      </c>
      <c r="F441" s="88"/>
      <c r="AA441" s="1"/>
      <c r="AB441" s="1"/>
      <c r="AC441" s="76"/>
      <c r="AD441" s="77"/>
      <c r="AE441" s="76"/>
    </row>
    <row r="442" spans="1:31" ht="12" customHeight="1">
      <c r="A442" s="36" t="s">
        <v>240</v>
      </c>
      <c r="B442" s="36">
        <v>3530</v>
      </c>
      <c r="C442" s="38"/>
      <c r="D442" s="40"/>
      <c r="E442" s="39">
        <f t="shared" si="94"/>
        <v>0</v>
      </c>
      <c r="F442" s="88"/>
      <c r="AA442" s="1"/>
      <c r="AB442" s="1"/>
      <c r="AC442" s="76"/>
      <c r="AD442" s="77"/>
      <c r="AE442" s="76"/>
    </row>
    <row r="443" spans="1:31" ht="12" customHeight="1">
      <c r="A443" s="36" t="s">
        <v>241</v>
      </c>
      <c r="B443" s="36">
        <v>3540</v>
      </c>
      <c r="C443" s="38"/>
      <c r="D443" s="40"/>
      <c r="E443" s="39">
        <f t="shared" si="94"/>
        <v>0</v>
      </c>
      <c r="F443" s="88"/>
      <c r="AA443" s="1"/>
      <c r="AB443" s="1"/>
      <c r="AC443" s="76"/>
      <c r="AD443" s="77"/>
      <c r="AE443" s="76"/>
    </row>
    <row r="444" spans="1:31" ht="12" customHeight="1">
      <c r="A444" s="36" t="s">
        <v>242</v>
      </c>
      <c r="B444" s="36">
        <v>3550</v>
      </c>
      <c r="C444" s="38"/>
      <c r="D444" s="40"/>
      <c r="E444" s="39">
        <f t="shared" si="94"/>
        <v>0</v>
      </c>
      <c r="F444" s="88"/>
      <c r="AA444" s="1"/>
      <c r="AB444" s="1"/>
      <c r="AC444" s="76"/>
      <c r="AD444" s="77"/>
      <c r="AE444" s="76"/>
    </row>
    <row r="445" spans="1:31" ht="12" customHeight="1">
      <c r="A445" s="36" t="s">
        <v>243</v>
      </c>
      <c r="B445" s="36">
        <v>3560</v>
      </c>
      <c r="C445" s="38"/>
      <c r="D445" s="40"/>
      <c r="E445" s="39">
        <f t="shared" si="94"/>
        <v>0</v>
      </c>
      <c r="F445" s="88"/>
      <c r="AA445" s="1"/>
      <c r="AB445" s="1"/>
      <c r="AC445" s="76"/>
      <c r="AD445" s="77"/>
      <c r="AE445" s="76"/>
    </row>
    <row r="446" spans="1:31" ht="12" customHeight="1">
      <c r="A446" s="36" t="s">
        <v>244</v>
      </c>
      <c r="B446" s="36">
        <v>3570</v>
      </c>
      <c r="C446" s="38"/>
      <c r="D446" s="40"/>
      <c r="E446" s="39">
        <f t="shared" si="94"/>
        <v>0</v>
      </c>
      <c r="F446" s="88"/>
      <c r="I446" s="6">
        <f>IF($E$432=$E$452,"","LINE 3450 ROW #3 MUST EQUAL LINE 3620 ROW #3!")</f>
      </c>
      <c r="J446" s="6">
        <f>IF($F$432=$G$452,"","LINE 3450 ROW #4 MUST EQUAL LINE 3620 ROW #4!")</f>
      </c>
      <c r="AA446" s="1"/>
      <c r="AB446" s="1"/>
      <c r="AC446" s="76"/>
      <c r="AD446" s="77"/>
      <c r="AE446" s="76"/>
    </row>
    <row r="447" spans="1:31" ht="12" customHeight="1">
      <c r="A447" s="36" t="s">
        <v>245</v>
      </c>
      <c r="B447" s="36">
        <v>3580</v>
      </c>
      <c r="C447" s="38"/>
      <c r="D447" s="40"/>
      <c r="E447" s="39">
        <f t="shared" si="94"/>
        <v>0</v>
      </c>
      <c r="F447" s="88"/>
      <c r="AA447" s="1"/>
      <c r="AB447" s="1"/>
      <c r="AC447" s="76"/>
      <c r="AD447" s="77"/>
      <c r="AE447" s="76"/>
    </row>
    <row r="448" spans="1:31" ht="12" customHeight="1">
      <c r="A448" s="36" t="s">
        <v>246</v>
      </c>
      <c r="B448" s="36">
        <v>3590</v>
      </c>
      <c r="C448" s="38"/>
      <c r="D448" s="40"/>
      <c r="E448" s="39">
        <f t="shared" si="94"/>
        <v>0</v>
      </c>
      <c r="F448" s="88"/>
      <c r="AA448" s="1"/>
      <c r="AB448" s="1"/>
      <c r="AC448" s="76"/>
      <c r="AD448" s="77"/>
      <c r="AE448" s="76"/>
    </row>
    <row r="449" spans="1:31" ht="12" customHeight="1">
      <c r="A449" s="36" t="s">
        <v>247</v>
      </c>
      <c r="B449" s="36">
        <v>3600</v>
      </c>
      <c r="C449" s="38"/>
      <c r="D449" s="40"/>
      <c r="E449" s="39">
        <f t="shared" si="94"/>
        <v>0</v>
      </c>
      <c r="F449" s="88"/>
      <c r="AA449" s="1"/>
      <c r="AB449" s="1"/>
      <c r="AC449" s="76"/>
      <c r="AD449" s="77"/>
      <c r="AE449" s="76"/>
    </row>
    <row r="450" spans="1:31" ht="12" customHeight="1">
      <c r="A450" s="36" t="s">
        <v>248</v>
      </c>
      <c r="B450" s="36">
        <v>3610</v>
      </c>
      <c r="C450" s="40"/>
      <c r="D450" s="40"/>
      <c r="E450" s="39">
        <f t="shared" si="94"/>
        <v>0</v>
      </c>
      <c r="F450" s="88"/>
      <c r="AA450" s="1"/>
      <c r="AB450" s="1"/>
      <c r="AC450" s="76"/>
      <c r="AD450" s="77"/>
      <c r="AE450" s="76"/>
    </row>
    <row r="451" spans="1:31" ht="12" customHeight="1">
      <c r="A451" s="36"/>
      <c r="B451" s="36"/>
      <c r="C451" s="35"/>
      <c r="D451" s="35"/>
      <c r="E451" s="35"/>
      <c r="F451" s="88"/>
      <c r="AA451" s="1"/>
      <c r="AB451" s="1"/>
      <c r="AC451" s="76"/>
      <c r="AD451" s="77"/>
      <c r="AE451" s="76"/>
    </row>
    <row r="452" spans="1:31" ht="12" customHeight="1">
      <c r="A452" s="47" t="s">
        <v>235</v>
      </c>
      <c r="B452" s="45">
        <v>3620</v>
      </c>
      <c r="C452" s="39">
        <f>SUM(C439:C450)</f>
        <v>0</v>
      </c>
      <c r="D452" s="39">
        <f>SUM(D439:D450)</f>
        <v>0</v>
      </c>
      <c r="E452" s="39">
        <f>SUM(E439:E450)</f>
        <v>0</v>
      </c>
      <c r="G452" s="6">
        <f>IF($C$452&lt;&gt;$C$432,"Line 3620 Column 1 must equal Line 3450 Column 1","")</f>
      </c>
      <c r="AA452" s="1"/>
      <c r="AB452" s="1"/>
      <c r="AC452" s="76"/>
      <c r="AD452" s="77"/>
      <c r="AE452" s="76"/>
    </row>
    <row r="453" spans="1:31" ht="18" customHeight="1">
      <c r="A453" s="83"/>
      <c r="B453" s="1"/>
      <c r="C453" s="87"/>
      <c r="D453" s="87"/>
      <c r="E453" s="87"/>
      <c r="G453" s="6">
        <f>IF($D$452&lt;&gt;$D$432,"Line 3620 Column 2 must equal Line 3450 Column 2","")</f>
      </c>
      <c r="AA453" s="1"/>
      <c r="AB453" s="1"/>
      <c r="AC453" s="76"/>
      <c r="AD453" s="77"/>
      <c r="AE453" s="76"/>
    </row>
    <row r="454" spans="1:31" ht="12" customHeight="1">
      <c r="A454" s="30" t="s">
        <v>249</v>
      </c>
      <c r="B454" s="1"/>
      <c r="C454" s="1"/>
      <c r="D454" s="1"/>
      <c r="E454" s="30" t="s">
        <v>250</v>
      </c>
      <c r="F454" s="1"/>
      <c r="AA454" s="1"/>
      <c r="AB454" s="1"/>
      <c r="AC454" s="76"/>
      <c r="AD454" s="77"/>
      <c r="AE454" s="76"/>
    </row>
    <row r="455" spans="1:31" ht="12" customHeight="1">
      <c r="A455" s="36"/>
      <c r="B455" s="36"/>
      <c r="C455" s="36"/>
      <c r="D455" s="36"/>
      <c r="E455" s="36"/>
      <c r="F455" s="36"/>
      <c r="AA455" s="1"/>
      <c r="AB455" s="1"/>
      <c r="AC455" s="76"/>
      <c r="AD455" s="77"/>
      <c r="AE455" s="76"/>
    </row>
    <row r="456" spans="1:31" ht="12" customHeight="1">
      <c r="A456" s="36"/>
      <c r="B456" s="36"/>
      <c r="C456" s="31" t="s">
        <v>12</v>
      </c>
      <c r="D456" s="31" t="s">
        <v>13</v>
      </c>
      <c r="E456" s="31" t="s">
        <v>15</v>
      </c>
      <c r="F456" s="36"/>
      <c r="AA456" s="1"/>
      <c r="AB456" s="1"/>
      <c r="AC456" s="76"/>
      <c r="AD456" s="77"/>
      <c r="AE456" s="76"/>
    </row>
    <row r="457" spans="1:31" ht="12" customHeight="1">
      <c r="A457" s="36"/>
      <c r="B457" s="36"/>
      <c r="C457" s="32">
        <v>1</v>
      </c>
      <c r="D457" s="32">
        <v>2</v>
      </c>
      <c r="E457" s="32">
        <v>3</v>
      </c>
      <c r="F457" s="36"/>
      <c r="AA457" s="1"/>
      <c r="AB457" s="1"/>
      <c r="AC457" s="76"/>
      <c r="AD457" s="77"/>
      <c r="AE457" s="76"/>
    </row>
    <row r="458" spans="1:31" ht="12" customHeight="1">
      <c r="A458" s="33" t="s">
        <v>251</v>
      </c>
      <c r="B458" s="36">
        <v>3700</v>
      </c>
      <c r="C458" s="35"/>
      <c r="D458" s="35"/>
      <c r="E458" s="35"/>
      <c r="F458" s="36"/>
      <c r="AA458" s="1"/>
      <c r="AB458" s="1"/>
      <c r="AC458" s="76"/>
      <c r="AD458" s="77"/>
      <c r="AE458" s="76"/>
    </row>
    <row r="459" spans="1:31" ht="12" customHeight="1">
      <c r="A459" s="36" t="s">
        <v>252</v>
      </c>
      <c r="B459" s="36">
        <v>3710</v>
      </c>
      <c r="C459" s="38"/>
      <c r="D459" s="38"/>
      <c r="E459" s="39">
        <f aca="true" t="shared" si="95" ref="E459:E464">SUM(C459:D459)</f>
        <v>0</v>
      </c>
      <c r="F459" s="36"/>
      <c r="AA459" s="1"/>
      <c r="AB459" s="1"/>
      <c r="AC459" s="76"/>
      <c r="AD459" s="77"/>
      <c r="AE459" s="76"/>
    </row>
    <row r="460" spans="1:31" ht="12" customHeight="1">
      <c r="A460" s="36" t="s">
        <v>253</v>
      </c>
      <c r="B460" s="36">
        <v>3720</v>
      </c>
      <c r="C460" s="40"/>
      <c r="D460" s="40"/>
      <c r="E460" s="39">
        <f t="shared" si="95"/>
        <v>0</v>
      </c>
      <c r="F460" s="36"/>
      <c r="AA460" s="1"/>
      <c r="AB460" s="1"/>
      <c r="AC460" s="76"/>
      <c r="AD460" s="77"/>
      <c r="AE460" s="76"/>
    </row>
    <row r="461" spans="1:31" ht="12" customHeight="1">
      <c r="A461" s="36" t="s">
        <v>254</v>
      </c>
      <c r="B461" s="36">
        <v>3730</v>
      </c>
      <c r="C461" s="40"/>
      <c r="D461" s="40"/>
      <c r="E461" s="39">
        <f t="shared" si="95"/>
        <v>0</v>
      </c>
      <c r="F461" s="36"/>
      <c r="AA461" s="1"/>
      <c r="AB461" s="1"/>
      <c r="AC461" s="76"/>
      <c r="AD461" s="77"/>
      <c r="AE461" s="76"/>
    </row>
    <row r="462" spans="1:31" ht="12" customHeight="1">
      <c r="A462" s="36" t="s">
        <v>255</v>
      </c>
      <c r="B462" s="36">
        <v>3740</v>
      </c>
      <c r="C462" s="40"/>
      <c r="D462" s="40"/>
      <c r="E462" s="39">
        <f t="shared" si="95"/>
        <v>0</v>
      </c>
      <c r="F462" s="36"/>
      <c r="AA462" s="1"/>
      <c r="AB462" s="1"/>
      <c r="AC462" s="76"/>
      <c r="AD462" s="77"/>
      <c r="AE462" s="76"/>
    </row>
    <row r="463" spans="1:31" ht="12" customHeight="1">
      <c r="A463" s="36" t="s">
        <v>256</v>
      </c>
      <c r="B463" s="36">
        <v>3750</v>
      </c>
      <c r="C463" s="40"/>
      <c r="D463" s="40"/>
      <c r="E463" s="39">
        <f t="shared" si="95"/>
        <v>0</v>
      </c>
      <c r="F463" s="36"/>
      <c r="I463" s="6">
        <f>IF($E$452=$E$466,"","LINE 3620 ROW #3 MUST EQUAL LINE 3770 ROW #3 I491!")</f>
      </c>
      <c r="AA463" s="1"/>
      <c r="AB463" s="1"/>
      <c r="AC463" s="76"/>
      <c r="AD463" s="77"/>
      <c r="AE463" s="76"/>
    </row>
    <row r="464" spans="1:31" ht="12" customHeight="1">
      <c r="A464" s="36" t="s">
        <v>257</v>
      </c>
      <c r="B464" s="36">
        <v>3760</v>
      </c>
      <c r="C464" s="40"/>
      <c r="D464" s="40"/>
      <c r="E464" s="39">
        <f t="shared" si="95"/>
        <v>0</v>
      </c>
      <c r="F464" s="36"/>
      <c r="AA464" s="1"/>
      <c r="AB464" s="1"/>
      <c r="AC464" s="76"/>
      <c r="AD464" s="77"/>
      <c r="AE464" s="76"/>
    </row>
    <row r="465" spans="1:31" ht="12" customHeight="1">
      <c r="A465" s="36"/>
      <c r="B465" s="36"/>
      <c r="C465" s="35"/>
      <c r="D465" s="35"/>
      <c r="E465" s="35"/>
      <c r="F465" s="36"/>
      <c r="AA465" s="1"/>
      <c r="AB465" s="1"/>
      <c r="AC465" s="76"/>
      <c r="AD465" s="77"/>
      <c r="AE465" s="76"/>
    </row>
    <row r="466" spans="1:31" ht="12" customHeight="1">
      <c r="A466" s="47" t="s">
        <v>258</v>
      </c>
      <c r="B466" s="45">
        <v>3770</v>
      </c>
      <c r="C466" s="39">
        <f>SUM(C459:C464)</f>
        <v>0</v>
      </c>
      <c r="D466" s="39">
        <f>SUM(D459:D464)</f>
        <v>0</v>
      </c>
      <c r="E466" s="39">
        <f>SUM(E459:E464)</f>
        <v>0</v>
      </c>
      <c r="G466" s="6">
        <f>IF($C$466&lt;&gt;$C$432,"Line 3770 Column 1 must equal Line 3450 Column 1","")</f>
      </c>
      <c r="AA466" s="1"/>
      <c r="AB466" s="1"/>
      <c r="AC466" s="76"/>
      <c r="AD466" s="77"/>
      <c r="AE466" s="76"/>
    </row>
    <row r="467" spans="1:31" ht="18" customHeight="1">
      <c r="A467" s="36"/>
      <c r="B467" s="36"/>
      <c r="C467" s="35"/>
      <c r="D467" s="35"/>
      <c r="E467" s="35"/>
      <c r="G467" s="6">
        <f>IF($D$466&lt;&gt;$D$432,"Line 3770 Column 2 must equal Line 3450 Column 2","")</f>
      </c>
      <c r="AA467" s="1"/>
      <c r="AB467" s="1"/>
      <c r="AC467" s="76"/>
      <c r="AD467" s="77"/>
      <c r="AE467" s="76"/>
    </row>
    <row r="468" spans="1:31" ht="12" customHeight="1">
      <c r="A468" s="33" t="s">
        <v>259</v>
      </c>
      <c r="B468" s="36">
        <v>3780</v>
      </c>
      <c r="C468" s="35"/>
      <c r="D468" s="35"/>
      <c r="E468" s="35"/>
      <c r="F468" s="36"/>
      <c r="AA468" s="1"/>
      <c r="AB468" s="1"/>
      <c r="AC468" s="76"/>
      <c r="AD468" s="77"/>
      <c r="AE468" s="76"/>
    </row>
    <row r="469" spans="1:31" ht="12" customHeight="1">
      <c r="A469" s="36" t="s">
        <v>252</v>
      </c>
      <c r="B469" s="36">
        <v>3790</v>
      </c>
      <c r="C469" s="38"/>
      <c r="D469" s="38"/>
      <c r="E469" s="39">
        <f aca="true" t="shared" si="96" ref="E469:E474">SUM(C469:D469)</f>
        <v>0</v>
      </c>
      <c r="F469" s="36"/>
      <c r="AA469" s="1"/>
      <c r="AB469" s="1"/>
      <c r="AC469" s="76"/>
      <c r="AD469" s="77"/>
      <c r="AE469" s="76"/>
    </row>
    <row r="470" spans="1:31" ht="12" customHeight="1">
      <c r="A470" s="36" t="s">
        <v>253</v>
      </c>
      <c r="B470" s="36">
        <v>3800</v>
      </c>
      <c r="C470" s="40"/>
      <c r="D470" s="40"/>
      <c r="E470" s="39">
        <f t="shared" si="96"/>
        <v>0</v>
      </c>
      <c r="F470" s="36"/>
      <c r="AA470" s="1"/>
      <c r="AB470" s="1"/>
      <c r="AC470" s="76"/>
      <c r="AD470" s="77"/>
      <c r="AE470" s="76"/>
    </row>
    <row r="471" spans="1:31" ht="12" customHeight="1">
      <c r="A471" s="36" t="s">
        <v>254</v>
      </c>
      <c r="B471" s="36">
        <v>3810</v>
      </c>
      <c r="C471" s="40"/>
      <c r="D471" s="40"/>
      <c r="E471" s="39">
        <f t="shared" si="96"/>
        <v>0</v>
      </c>
      <c r="F471" s="36"/>
      <c r="AA471" s="1"/>
      <c r="AB471" s="1"/>
      <c r="AC471" s="76"/>
      <c r="AD471" s="77"/>
      <c r="AE471" s="76"/>
    </row>
    <row r="472" spans="1:31" ht="12" customHeight="1">
      <c r="A472" s="36" t="s">
        <v>255</v>
      </c>
      <c r="B472" s="36">
        <v>3820</v>
      </c>
      <c r="C472" s="40"/>
      <c r="D472" s="40"/>
      <c r="E472" s="39">
        <f t="shared" si="96"/>
        <v>0</v>
      </c>
      <c r="F472" s="36"/>
      <c r="AA472" s="1"/>
      <c r="AB472" s="1"/>
      <c r="AC472" s="76"/>
      <c r="AD472" s="77"/>
      <c r="AE472" s="76"/>
    </row>
    <row r="473" spans="1:31" ht="12" customHeight="1">
      <c r="A473" s="36" t="s">
        <v>256</v>
      </c>
      <c r="B473" s="36">
        <v>3830</v>
      </c>
      <c r="C473" s="40"/>
      <c r="D473" s="40"/>
      <c r="E473" s="39">
        <f t="shared" si="96"/>
        <v>0</v>
      </c>
      <c r="F473" s="36"/>
      <c r="AA473" s="1"/>
      <c r="AB473" s="1"/>
      <c r="AC473" s="76"/>
      <c r="AD473" s="77"/>
      <c r="AE473" s="76"/>
    </row>
    <row r="474" spans="1:31" ht="12" customHeight="1">
      <c r="A474" s="36" t="s">
        <v>257</v>
      </c>
      <c r="B474" s="36">
        <v>3840</v>
      </c>
      <c r="C474" s="40"/>
      <c r="D474" s="40"/>
      <c r="E474" s="39">
        <f t="shared" si="96"/>
        <v>0</v>
      </c>
      <c r="F474" s="36"/>
      <c r="AA474" s="1"/>
      <c r="AB474" s="1"/>
      <c r="AC474" s="76"/>
      <c r="AD474" s="77"/>
      <c r="AE474" s="76"/>
    </row>
    <row r="475" spans="1:31" ht="12" customHeight="1">
      <c r="A475" s="36"/>
      <c r="B475" s="36"/>
      <c r="C475" s="35"/>
      <c r="D475" s="35"/>
      <c r="E475" s="35"/>
      <c r="F475" s="36"/>
      <c r="AA475" s="1"/>
      <c r="AB475" s="1"/>
      <c r="AC475" s="76"/>
      <c r="AD475" s="77"/>
      <c r="AE475" s="76"/>
    </row>
    <row r="476" spans="1:31" ht="12" customHeight="1">
      <c r="A476" s="47" t="s">
        <v>260</v>
      </c>
      <c r="B476" s="45">
        <v>3850</v>
      </c>
      <c r="C476" s="39">
        <f>SUM(C469:C474)</f>
        <v>0</v>
      </c>
      <c r="D476" s="39">
        <f>SUM(D469:D474)</f>
        <v>0</v>
      </c>
      <c r="E476" s="39">
        <f>SUM(E469:E474)</f>
        <v>0</v>
      </c>
      <c r="F476" s="36"/>
      <c r="AA476" s="1"/>
      <c r="AB476" s="1"/>
      <c r="AC476" s="76"/>
      <c r="AD476" s="77"/>
      <c r="AE476" s="76"/>
    </row>
    <row r="477" spans="1:31" ht="18" customHeight="1">
      <c r="A477" s="83"/>
      <c r="B477" s="84"/>
      <c r="C477" s="87"/>
      <c r="D477" s="87"/>
      <c r="E477" s="87"/>
      <c r="F477" s="36"/>
      <c r="I477" s="6">
        <f>IF($E$466=$E$452,"","LINE 3770 ROW #3 MUST EQUAL LINE 3620 ROW #3 !")</f>
      </c>
      <c r="AA477" s="1"/>
      <c r="AB477" s="1"/>
      <c r="AC477" s="76"/>
      <c r="AD477" s="77"/>
      <c r="AE477" s="76"/>
    </row>
    <row r="478" spans="1:31" ht="12" customHeight="1">
      <c r="A478" s="30" t="s">
        <v>261</v>
      </c>
      <c r="B478" s="1"/>
      <c r="C478" s="1"/>
      <c r="D478" s="1"/>
      <c r="E478" s="30" t="s">
        <v>262</v>
      </c>
      <c r="F478" s="1"/>
      <c r="AA478" s="1"/>
      <c r="AB478" s="1"/>
      <c r="AC478" s="76"/>
      <c r="AD478" s="77"/>
      <c r="AE478" s="76"/>
    </row>
    <row r="479" spans="1:31" ht="12" customHeight="1">
      <c r="A479" s="36"/>
      <c r="B479" s="36"/>
      <c r="C479" s="36"/>
      <c r="D479" s="36"/>
      <c r="E479" s="36"/>
      <c r="F479" s="36"/>
      <c r="AA479" s="1"/>
      <c r="AB479" s="1"/>
      <c r="AC479" s="76"/>
      <c r="AD479" s="77"/>
      <c r="AE479" s="76"/>
    </row>
    <row r="480" spans="1:31" ht="12" customHeight="1">
      <c r="A480" s="36"/>
      <c r="B480" s="36"/>
      <c r="C480" s="31"/>
      <c r="D480" s="31" t="s">
        <v>263</v>
      </c>
      <c r="E480" s="31"/>
      <c r="F480" s="36"/>
      <c r="AA480" s="1"/>
      <c r="AB480" s="1"/>
      <c r="AC480" s="76"/>
      <c r="AD480" s="77"/>
      <c r="AE480" s="76"/>
    </row>
    <row r="481" spans="1:31" ht="12" customHeight="1">
      <c r="A481" s="36"/>
      <c r="B481" s="36"/>
      <c r="C481" s="31" t="s">
        <v>207</v>
      </c>
      <c r="D481" s="31" t="s">
        <v>264</v>
      </c>
      <c r="E481" s="31"/>
      <c r="F481" s="36"/>
      <c r="AA481" s="1"/>
      <c r="AB481" s="1"/>
      <c r="AC481" s="76"/>
      <c r="AD481" s="77"/>
      <c r="AE481" s="76"/>
    </row>
    <row r="482" spans="1:31" ht="12" customHeight="1">
      <c r="A482" s="36"/>
      <c r="B482" s="36"/>
      <c r="C482" s="31" t="s">
        <v>265</v>
      </c>
      <c r="D482" s="31" t="s">
        <v>265</v>
      </c>
      <c r="E482" s="31" t="s">
        <v>15</v>
      </c>
      <c r="F482" s="36"/>
      <c r="AA482" s="1"/>
      <c r="AB482" s="1"/>
      <c r="AC482" s="76"/>
      <c r="AD482" s="77"/>
      <c r="AE482" s="76"/>
    </row>
    <row r="483" spans="1:31" ht="12" customHeight="1">
      <c r="A483" s="36"/>
      <c r="B483" s="36"/>
      <c r="C483" s="32">
        <v>1</v>
      </c>
      <c r="D483" s="32">
        <v>2</v>
      </c>
      <c r="E483" s="32">
        <v>3</v>
      </c>
      <c r="F483" s="36"/>
      <c r="AA483" s="1"/>
      <c r="AB483" s="1"/>
      <c r="AC483" s="76"/>
      <c r="AD483" s="77"/>
      <c r="AE483" s="76"/>
    </row>
    <row r="484" spans="1:31" ht="12" customHeight="1">
      <c r="A484" s="33" t="s">
        <v>266</v>
      </c>
      <c r="B484" s="36">
        <v>3900</v>
      </c>
      <c r="C484" s="35"/>
      <c r="D484" s="35"/>
      <c r="E484" s="35"/>
      <c r="F484" s="36"/>
      <c r="AA484" s="1"/>
      <c r="AB484" s="1"/>
      <c r="AC484" s="76"/>
      <c r="AD484" s="77"/>
      <c r="AE484" s="76"/>
    </row>
    <row r="485" spans="1:31" ht="12" customHeight="1">
      <c r="A485" s="36" t="s">
        <v>267</v>
      </c>
      <c r="B485" s="36">
        <v>3910</v>
      </c>
      <c r="C485" s="38"/>
      <c r="D485" s="38"/>
      <c r="E485" s="39">
        <f>SUM(C485:D485)</f>
        <v>0</v>
      </c>
      <c r="F485" s="36"/>
      <c r="AA485" s="1"/>
      <c r="AB485" s="1"/>
      <c r="AC485" s="76"/>
      <c r="AD485" s="77"/>
      <c r="AE485" s="76"/>
    </row>
    <row r="486" spans="1:31" ht="12" customHeight="1">
      <c r="A486" s="36" t="s">
        <v>268</v>
      </c>
      <c r="B486" s="36">
        <v>3920</v>
      </c>
      <c r="C486" s="35"/>
      <c r="D486" s="35"/>
      <c r="E486" s="35"/>
      <c r="F486" s="36"/>
      <c r="AA486" s="1"/>
      <c r="AB486" s="1"/>
      <c r="AC486" s="76"/>
      <c r="AD486" s="77"/>
      <c r="AE486" s="76"/>
    </row>
    <row r="487" spans="1:31" ht="12" customHeight="1">
      <c r="A487" s="36" t="s">
        <v>293</v>
      </c>
      <c r="B487" s="36">
        <v>3935</v>
      </c>
      <c r="C487" s="38"/>
      <c r="D487" s="38"/>
      <c r="E487" s="39">
        <f>SUM(C487:D487)</f>
        <v>0</v>
      </c>
      <c r="F487" s="36"/>
      <c r="AA487" s="1"/>
      <c r="AB487" s="1"/>
      <c r="AC487" s="76"/>
      <c r="AD487" s="77"/>
      <c r="AE487" s="76"/>
    </row>
    <row r="488" spans="1:31" ht="12" customHeight="1">
      <c r="A488" s="36" t="s">
        <v>222</v>
      </c>
      <c r="B488" s="36">
        <v>3950</v>
      </c>
      <c r="C488" s="40"/>
      <c r="D488" s="40"/>
      <c r="E488" s="39">
        <f>SUM(C488:D488)</f>
        <v>0</v>
      </c>
      <c r="F488" s="36"/>
      <c r="AA488" s="1"/>
      <c r="AB488" s="1"/>
      <c r="AC488" s="76"/>
      <c r="AD488" s="77"/>
      <c r="AE488" s="76"/>
    </row>
    <row r="489" spans="1:31" ht="12" customHeight="1">
      <c r="A489" s="36" t="s">
        <v>269</v>
      </c>
      <c r="B489" s="36">
        <v>3960</v>
      </c>
      <c r="C489" s="40"/>
      <c r="D489" s="40"/>
      <c r="E489" s="39">
        <f>SUM(C489:D489)</f>
        <v>0</v>
      </c>
      <c r="F489" s="36"/>
      <c r="AA489" s="1"/>
      <c r="AB489" s="1"/>
      <c r="AC489" s="76"/>
      <c r="AD489" s="77"/>
      <c r="AE489" s="76"/>
    </row>
    <row r="490" spans="1:31" ht="12" customHeight="1">
      <c r="A490" s="36" t="s">
        <v>270</v>
      </c>
      <c r="B490" s="36">
        <v>3970</v>
      </c>
      <c r="C490" s="40"/>
      <c r="D490" s="40"/>
      <c r="E490" s="39">
        <f>SUM(C490:D490)</f>
        <v>0</v>
      </c>
      <c r="F490" s="36"/>
      <c r="AA490" s="1"/>
      <c r="AB490" s="1"/>
      <c r="AC490" s="76"/>
      <c r="AD490" s="77"/>
      <c r="AE490" s="76"/>
    </row>
    <row r="491" spans="1:31" ht="12" customHeight="1">
      <c r="A491" s="36" t="s">
        <v>271</v>
      </c>
      <c r="B491" s="36">
        <v>3980</v>
      </c>
      <c r="C491" s="40"/>
      <c r="D491" s="40"/>
      <c r="E491" s="39">
        <f>SUM(C491:D491)</f>
        <v>0</v>
      </c>
      <c r="F491" s="36"/>
      <c r="AA491" s="1"/>
      <c r="AB491" s="1"/>
      <c r="AC491" s="76"/>
      <c r="AD491" s="77"/>
      <c r="AE491" s="76"/>
    </row>
    <row r="492" spans="1:31" ht="12" customHeight="1">
      <c r="A492" s="36" t="s">
        <v>272</v>
      </c>
      <c r="B492" s="36">
        <v>3990</v>
      </c>
      <c r="C492" s="58"/>
      <c r="D492" s="58"/>
      <c r="E492" s="58"/>
      <c r="F492" s="36"/>
      <c r="AA492" s="1"/>
      <c r="AB492" s="1"/>
      <c r="AC492" s="76"/>
      <c r="AD492" s="77"/>
      <c r="AE492" s="76"/>
    </row>
    <row r="493" spans="1:31" ht="12" customHeight="1">
      <c r="A493" s="36"/>
      <c r="B493" s="36"/>
      <c r="C493" s="35"/>
      <c r="D493" s="35"/>
      <c r="E493" s="35"/>
      <c r="F493" s="36"/>
      <c r="AA493" s="1"/>
      <c r="AB493" s="1"/>
      <c r="AC493" s="76"/>
      <c r="AD493" s="77"/>
      <c r="AE493" s="76"/>
    </row>
    <row r="494" spans="1:31" ht="12" customHeight="1">
      <c r="A494" s="47" t="s">
        <v>273</v>
      </c>
      <c r="B494" s="45">
        <v>4000</v>
      </c>
      <c r="C494" s="39">
        <f>SUM(C485:C492)</f>
        <v>0</v>
      </c>
      <c r="D494" s="39">
        <f>SUM(D485:D492)</f>
        <v>0</v>
      </c>
      <c r="E494" s="39">
        <f>SUM(E485:E492)</f>
        <v>0</v>
      </c>
      <c r="F494" s="36"/>
      <c r="AA494" s="1"/>
      <c r="AB494" s="1"/>
      <c r="AC494" s="76"/>
      <c r="AD494" s="77"/>
      <c r="AE494" s="76"/>
    </row>
    <row r="495" spans="1:31" ht="12" customHeight="1">
      <c r="A495" s="36"/>
      <c r="B495" s="36"/>
      <c r="C495" s="88"/>
      <c r="D495" s="88"/>
      <c r="E495" s="88"/>
      <c r="F495" s="36"/>
      <c r="AA495" s="1"/>
      <c r="AB495" s="1"/>
      <c r="AC495" s="76"/>
      <c r="AD495" s="77"/>
      <c r="AE495" s="76"/>
    </row>
    <row r="496" spans="1:31" ht="12" customHeight="1">
      <c r="A496" s="33" t="s">
        <v>274</v>
      </c>
      <c r="B496" s="36"/>
      <c r="C496" s="88"/>
      <c r="D496" s="36">
        <v>4010</v>
      </c>
      <c r="E496" s="58"/>
      <c r="F496" s="36"/>
      <c r="AA496" s="1"/>
      <c r="AB496" s="1"/>
      <c r="AC496" s="76"/>
      <c r="AD496" s="77"/>
      <c r="AE496" s="76"/>
    </row>
    <row r="497" spans="1:31" ht="12" customHeight="1">
      <c r="A497" s="36" t="s">
        <v>275</v>
      </c>
      <c r="B497" s="36"/>
      <c r="C497" s="88"/>
      <c r="D497" s="36"/>
      <c r="E497" s="35"/>
      <c r="F497" s="36"/>
      <c r="AA497" s="1"/>
      <c r="AB497" s="1"/>
      <c r="AC497" s="76"/>
      <c r="AD497" s="77"/>
      <c r="AE497" s="76"/>
    </row>
    <row r="498" spans="1:31" ht="12" customHeight="1">
      <c r="A498" s="36" t="s">
        <v>276</v>
      </c>
      <c r="B498" s="36"/>
      <c r="C498" s="88"/>
      <c r="D498" s="36">
        <v>4031</v>
      </c>
      <c r="E498" s="82"/>
      <c r="F498" s="36"/>
      <c r="AA498" s="1"/>
      <c r="AB498" s="1"/>
      <c r="AC498" s="76"/>
      <c r="AD498" s="77"/>
      <c r="AE498" s="76"/>
    </row>
    <row r="499" spans="1:31" ht="12" customHeight="1">
      <c r="A499" s="36" t="s">
        <v>294</v>
      </c>
      <c r="B499" s="36"/>
      <c r="C499" s="88"/>
      <c r="D499" s="36">
        <v>4035</v>
      </c>
      <c r="E499" s="82"/>
      <c r="F499" s="36"/>
      <c r="AA499" s="1"/>
      <c r="AB499" s="1"/>
      <c r="AC499" s="76"/>
      <c r="AD499" s="77"/>
      <c r="AE499" s="76"/>
    </row>
    <row r="500" spans="1:31" ht="12" customHeight="1">
      <c r="A500" s="36" t="s">
        <v>277</v>
      </c>
      <c r="B500" s="36"/>
      <c r="C500" s="88"/>
      <c r="D500" s="36">
        <v>4060</v>
      </c>
      <c r="E500" s="70"/>
      <c r="F500" s="36"/>
      <c r="AA500" s="1"/>
      <c r="AB500" s="1"/>
      <c r="AC500" s="76"/>
      <c r="AD500" s="77"/>
      <c r="AE500" s="76"/>
    </row>
    <row r="501" spans="1:31" ht="12" customHeight="1">
      <c r="A501" s="36" t="s">
        <v>278</v>
      </c>
      <c r="B501" s="36"/>
      <c r="C501" s="88"/>
      <c r="D501" s="36">
        <v>4070</v>
      </c>
      <c r="E501" s="70"/>
      <c r="F501" s="36"/>
      <c r="AA501" s="1"/>
      <c r="AB501" s="1"/>
      <c r="AC501" s="76"/>
      <c r="AD501" s="77"/>
      <c r="AE501" s="76"/>
    </row>
    <row r="502" spans="1:31" ht="12" customHeight="1">
      <c r="A502" s="36" t="s">
        <v>279</v>
      </c>
      <c r="B502" s="36"/>
      <c r="C502" s="88"/>
      <c r="D502" s="36">
        <v>4080</v>
      </c>
      <c r="E502" s="58"/>
      <c r="F502" s="36"/>
      <c r="AA502" s="1"/>
      <c r="AB502" s="1"/>
      <c r="AC502" s="76"/>
      <c r="AD502" s="77"/>
      <c r="AE502" s="76"/>
    </row>
    <row r="503" spans="1:31" ht="12" customHeight="1">
      <c r="A503" s="36" t="s">
        <v>295</v>
      </c>
      <c r="B503" s="36"/>
      <c r="C503" s="88"/>
      <c r="D503" s="36">
        <v>4090</v>
      </c>
      <c r="E503" s="40"/>
      <c r="F503" s="36"/>
      <c r="AA503" s="1"/>
      <c r="AB503" s="1"/>
      <c r="AC503" s="76"/>
      <c r="AD503" s="77"/>
      <c r="AE503" s="76"/>
    </row>
    <row r="504" spans="1:31" ht="12" customHeight="1">
      <c r="A504" s="36" t="s">
        <v>280</v>
      </c>
      <c r="B504" s="36"/>
      <c r="C504" s="88"/>
      <c r="D504" s="36">
        <v>4100</v>
      </c>
      <c r="E504" s="40"/>
      <c r="F504" s="36"/>
      <c r="AA504" s="1"/>
      <c r="AB504" s="1"/>
      <c r="AC504" s="76"/>
      <c r="AD504" s="77"/>
      <c r="AE504" s="76"/>
    </row>
    <row r="505" spans="1:31" ht="12" customHeight="1">
      <c r="A505" s="36" t="s">
        <v>296</v>
      </c>
      <c r="B505" s="36"/>
      <c r="C505" s="88"/>
      <c r="D505" s="36">
        <v>4110</v>
      </c>
      <c r="E505" s="40"/>
      <c r="F505" s="36"/>
      <c r="AA505" s="1"/>
      <c r="AB505" s="1"/>
      <c r="AC505" s="76"/>
      <c r="AD505" s="77"/>
      <c r="AE505" s="76"/>
    </row>
    <row r="506" spans="1:31" ht="12" customHeight="1">
      <c r="A506" s="36"/>
      <c r="B506" s="36"/>
      <c r="C506" s="88"/>
      <c r="D506" s="36"/>
      <c r="E506" s="35"/>
      <c r="F506" s="36"/>
      <c r="AA506" s="1"/>
      <c r="AB506" s="1"/>
      <c r="AC506" s="76"/>
      <c r="AD506" s="77"/>
      <c r="AE506" s="76"/>
    </row>
    <row r="507" spans="1:31" ht="12" customHeight="1">
      <c r="A507" s="47" t="s">
        <v>281</v>
      </c>
      <c r="B507" s="45"/>
      <c r="C507" s="90"/>
      <c r="D507" s="45">
        <v>4120</v>
      </c>
      <c r="E507" s="39">
        <f>SUM(E498:E505)</f>
        <v>0</v>
      </c>
      <c r="F507" s="36"/>
      <c r="AA507" s="1"/>
      <c r="AB507" s="1"/>
      <c r="AC507" s="76"/>
      <c r="AD507" s="77"/>
      <c r="AE507" s="76"/>
    </row>
    <row r="508" spans="1:31" ht="12" customHeight="1">
      <c r="A508" s="36"/>
      <c r="B508" s="36"/>
      <c r="C508" s="88"/>
      <c r="D508" s="36"/>
      <c r="E508" s="35"/>
      <c r="F508" s="36"/>
      <c r="AA508" s="1"/>
      <c r="AB508" s="1"/>
      <c r="AC508" s="76"/>
      <c r="AD508" s="77"/>
      <c r="AE508" s="76"/>
    </row>
    <row r="509" spans="1:31" ht="12" customHeight="1">
      <c r="A509" s="91" t="s">
        <v>282</v>
      </c>
      <c r="B509" s="45"/>
      <c r="C509" s="90"/>
      <c r="D509" s="45">
        <v>4130</v>
      </c>
      <c r="E509" s="39">
        <f>(E494-E507)</f>
        <v>0</v>
      </c>
      <c r="F509" s="36"/>
      <c r="AA509" s="1"/>
      <c r="AB509" s="1"/>
      <c r="AC509" s="76"/>
      <c r="AD509" s="77"/>
      <c r="AE509" s="76"/>
    </row>
    <row r="510" spans="1:31" ht="12" customHeight="1">
      <c r="A510" s="74"/>
      <c r="B510" s="84"/>
      <c r="C510" s="1"/>
      <c r="D510" s="84"/>
      <c r="E510" s="92"/>
      <c r="F510" s="36"/>
      <c r="AA510" s="1"/>
      <c r="AB510" s="1"/>
      <c r="AC510" s="76"/>
      <c r="AD510" s="77"/>
      <c r="AE510" s="76"/>
    </row>
    <row r="511" spans="1:31" ht="18" customHeight="1">
      <c r="A511" s="1" t="s">
        <v>0</v>
      </c>
      <c r="B511" s="1"/>
      <c r="C511" s="1"/>
      <c r="D511" s="1"/>
      <c r="E511" s="1"/>
      <c r="F511" s="36"/>
      <c r="AA511" s="1"/>
      <c r="AB511" s="1"/>
      <c r="AC511" s="76"/>
      <c r="AD511" s="77"/>
      <c r="AE511" s="76"/>
    </row>
    <row r="512" spans="1:31" ht="12" customHeight="1">
      <c r="A512" s="30" t="s">
        <v>283</v>
      </c>
      <c r="B512" s="1"/>
      <c r="C512" s="1"/>
      <c r="D512" s="1"/>
      <c r="E512" s="30" t="s">
        <v>284</v>
      </c>
      <c r="F512" s="1"/>
      <c r="AA512" s="1"/>
      <c r="AB512" s="1"/>
      <c r="AC512" s="76"/>
      <c r="AD512" s="77"/>
      <c r="AE512" s="76"/>
    </row>
    <row r="513" spans="1:31" ht="12" customHeight="1">
      <c r="A513" s="36"/>
      <c r="B513" s="36"/>
      <c r="C513" s="36"/>
      <c r="D513" s="36"/>
      <c r="E513" s="36"/>
      <c r="F513" s="1"/>
      <c r="AA513" s="1"/>
      <c r="AB513" s="1"/>
      <c r="AC513" s="76"/>
      <c r="AD513" s="77"/>
      <c r="AE513" s="76"/>
    </row>
    <row r="514" spans="1:31" ht="12" customHeight="1">
      <c r="A514" s="36"/>
      <c r="B514" s="36"/>
      <c r="C514" s="31" t="s">
        <v>207</v>
      </c>
      <c r="D514" s="31" t="s">
        <v>285</v>
      </c>
      <c r="E514" s="31" t="s">
        <v>286</v>
      </c>
      <c r="F514" s="31"/>
      <c r="AA514" s="1"/>
      <c r="AB514" s="1"/>
      <c r="AC514" s="76"/>
      <c r="AD514" s="77"/>
      <c r="AE514" s="76"/>
    </row>
    <row r="515" spans="1:31" ht="12" customHeight="1">
      <c r="A515" s="36"/>
      <c r="B515" s="36"/>
      <c r="C515" s="31" t="s">
        <v>265</v>
      </c>
      <c r="D515" s="31" t="s">
        <v>265</v>
      </c>
      <c r="E515" s="31" t="s">
        <v>265</v>
      </c>
      <c r="F515" s="31" t="s">
        <v>15</v>
      </c>
      <c r="AA515" s="1"/>
      <c r="AB515" s="1"/>
      <c r="AC515" s="76"/>
      <c r="AD515" s="77"/>
      <c r="AE515" s="76"/>
    </row>
    <row r="516" spans="1:31" ht="12" customHeight="1">
      <c r="A516" s="36"/>
      <c r="B516" s="36"/>
      <c r="C516" s="32">
        <v>1</v>
      </c>
      <c r="D516" s="32">
        <v>2</v>
      </c>
      <c r="E516" s="32">
        <v>3</v>
      </c>
      <c r="F516" s="32">
        <v>4</v>
      </c>
      <c r="AA516" s="1"/>
      <c r="AB516" s="1"/>
      <c r="AC516" s="76"/>
      <c r="AD516" s="77"/>
      <c r="AE516" s="76"/>
    </row>
    <row r="517" spans="1:31" ht="12" customHeight="1">
      <c r="A517" s="36" t="s">
        <v>287</v>
      </c>
      <c r="B517" s="36">
        <v>4200</v>
      </c>
      <c r="C517" s="38"/>
      <c r="D517" s="38"/>
      <c r="E517" s="38"/>
      <c r="F517" s="39">
        <f>SUM(C517:E517)</f>
        <v>0</v>
      </c>
      <c r="AA517" s="1"/>
      <c r="AB517" s="1"/>
      <c r="AC517" s="76"/>
      <c r="AD517" s="77"/>
      <c r="AE517" s="76"/>
    </row>
    <row r="518" spans="1:31" ht="12" customHeight="1">
      <c r="A518" s="36" t="s">
        <v>288</v>
      </c>
      <c r="B518" s="36">
        <v>4210</v>
      </c>
      <c r="C518" s="40"/>
      <c r="D518" s="40"/>
      <c r="E518" s="40"/>
      <c r="F518" s="39">
        <f>SUM(C518:E518)</f>
        <v>0</v>
      </c>
      <c r="AA518" s="1"/>
      <c r="AB518" s="1"/>
      <c r="AC518" s="76"/>
      <c r="AD518" s="77"/>
      <c r="AE518" s="76"/>
    </row>
    <row r="519" spans="1:31" ht="12" customHeight="1">
      <c r="A519" s="36" t="s">
        <v>289</v>
      </c>
      <c r="B519" s="36">
        <v>4220</v>
      </c>
      <c r="C519" s="40"/>
      <c r="D519" s="40"/>
      <c r="E519" s="40"/>
      <c r="F519" s="39">
        <f>SUM(C519:E519)</f>
        <v>0</v>
      </c>
      <c r="AA519" s="1"/>
      <c r="AB519" s="1"/>
      <c r="AC519" s="76"/>
      <c r="AD519" s="77"/>
      <c r="AE519" s="76"/>
    </row>
    <row r="520" spans="1:31" ht="12" customHeight="1">
      <c r="A520" s="36" t="s">
        <v>290</v>
      </c>
      <c r="B520" s="36">
        <v>4230</v>
      </c>
      <c r="C520" s="40"/>
      <c r="D520" s="40">
        <v>0</v>
      </c>
      <c r="E520" s="40"/>
      <c r="F520" s="39">
        <f>SUM(C520:E520)</f>
        <v>0</v>
      </c>
      <c r="AA520" s="1"/>
      <c r="AB520" s="1"/>
      <c r="AC520" s="76"/>
      <c r="AD520" s="77"/>
      <c r="AE520" s="76"/>
    </row>
    <row r="521" spans="1:31" ht="12" customHeight="1">
      <c r="A521" s="36"/>
      <c r="B521" s="36"/>
      <c r="C521" s="61"/>
      <c r="D521" s="61"/>
      <c r="E521" s="61"/>
      <c r="F521" s="61"/>
      <c r="AA521" s="1"/>
      <c r="AB521" s="1"/>
      <c r="AC521" s="76"/>
      <c r="AD521" s="77"/>
      <c r="AE521" s="76"/>
    </row>
    <row r="522" spans="1:31" ht="12" customHeight="1">
      <c r="A522" s="47" t="s">
        <v>15</v>
      </c>
      <c r="B522" s="45">
        <v>4240</v>
      </c>
      <c r="C522" s="43">
        <f>SUM(C517:C520)</f>
        <v>0</v>
      </c>
      <c r="D522" s="43">
        <f>SUM(D517:D520)</f>
        <v>0</v>
      </c>
      <c r="E522" s="43">
        <f>SUM(E517:E520)</f>
        <v>0</v>
      </c>
      <c r="F522" s="43">
        <f>SUM(F517:F520)</f>
        <v>0</v>
      </c>
      <c r="G522" s="6">
        <f>IF($C$522&lt;&gt;$D$494,"Line 4240 Column 1 must equal Line 4000 Column 2","")</f>
      </c>
      <c r="AA522" s="1"/>
      <c r="AB522" s="1"/>
      <c r="AC522" s="76"/>
      <c r="AD522" s="77"/>
      <c r="AE522" s="76"/>
    </row>
    <row r="523" spans="1:31" ht="12" customHeight="1">
      <c r="A523" s="92"/>
      <c r="B523" s="92"/>
      <c r="C523" s="92"/>
      <c r="D523" s="92"/>
      <c r="E523" s="92"/>
      <c r="F523" s="92"/>
      <c r="AA523" s="1"/>
      <c r="AB523" s="1"/>
      <c r="AC523" s="76"/>
      <c r="AD523" s="77"/>
      <c r="AE523" s="76"/>
    </row>
    <row r="524" spans="1:31" ht="12" customHeight="1">
      <c r="A524" s="92"/>
      <c r="B524" s="92"/>
      <c r="C524" s="92"/>
      <c r="D524" s="92"/>
      <c r="E524" s="92"/>
      <c r="F524" s="92"/>
      <c r="AA524" s="1"/>
      <c r="AB524" s="1"/>
      <c r="AC524" s="76"/>
      <c r="AD524" s="77"/>
      <c r="AE524" s="76"/>
    </row>
    <row r="525" spans="1:31" ht="12" customHeight="1">
      <c r="A525" s="30" t="s">
        <v>297</v>
      </c>
      <c r="B525" s="1"/>
      <c r="C525" s="1"/>
      <c r="D525" s="1"/>
      <c r="E525" s="30" t="s">
        <v>298</v>
      </c>
      <c r="F525" s="1"/>
      <c r="AA525" s="1"/>
      <c r="AB525" s="1"/>
      <c r="AC525" s="76"/>
      <c r="AD525" s="77"/>
      <c r="AE525" s="76"/>
    </row>
    <row r="526" spans="1:31" ht="12" customHeight="1">
      <c r="A526" s="36"/>
      <c r="B526" s="36"/>
      <c r="C526" s="36"/>
      <c r="D526" s="36"/>
      <c r="E526" s="36"/>
      <c r="F526" s="1"/>
      <c r="AA526" s="1"/>
      <c r="AB526" s="1"/>
      <c r="AC526" s="76"/>
      <c r="AD526" s="77"/>
      <c r="AE526" s="76"/>
    </row>
    <row r="527" spans="1:31" ht="12" customHeight="1">
      <c r="A527" s="36"/>
      <c r="B527" s="36"/>
      <c r="C527" s="36"/>
      <c r="D527" s="36"/>
      <c r="E527" s="36"/>
      <c r="F527" s="32"/>
      <c r="AA527" s="1"/>
      <c r="AB527" s="1"/>
      <c r="AC527" s="76"/>
      <c r="AD527" s="77"/>
      <c r="AE527" s="76"/>
    </row>
    <row r="528" spans="1:31" ht="12" customHeight="1">
      <c r="A528" s="36" t="s">
        <v>299</v>
      </c>
      <c r="C528" s="36"/>
      <c r="D528" s="36">
        <v>5700</v>
      </c>
      <c r="E528" s="38"/>
      <c r="G528" s="6">
        <f>IF(ABS($E$528-(($C$266+$D$266-$D$257-$D$259)*1.5))&gt;(($C$266+$D$266-$D$257-$D$259)*1.5*0.1),"Warning Only - Please Check Calculation - Line 5700 should equal financial statement operating and capital revenue excluding federal and provincial capital grant transfers multiplied by 1.5 - see AB Regulation No. 255/2000","")</f>
      </c>
      <c r="AA528" s="1"/>
      <c r="AB528" s="1"/>
      <c r="AC528" s="76"/>
      <c r="AD528" s="77"/>
      <c r="AE528" s="76"/>
    </row>
    <row r="529" spans="1:31" ht="12" customHeight="1">
      <c r="A529" s="36" t="s">
        <v>300</v>
      </c>
      <c r="C529" s="36"/>
      <c r="D529" s="36">
        <v>5710</v>
      </c>
      <c r="E529" s="38"/>
      <c r="G529" s="6">
        <f>IF(ABS($E$529-($F$83+$F$90))&gt;(($F$83+$F$90)*0.1),"Warning Only - Please Check Calculation - Line 5710 should equal principal outstanding on total borrowings by muncipality and loans guaranteed, less amounts recoverable from another municipality - see AB Regulation No. 255/2000","")</f>
      </c>
      <c r="AA529" s="1"/>
      <c r="AB529" s="1"/>
      <c r="AC529" s="76"/>
      <c r="AD529" s="77"/>
      <c r="AE529" s="76"/>
    </row>
    <row r="530" spans="1:31" ht="12" customHeight="1">
      <c r="A530" s="36" t="s">
        <v>301</v>
      </c>
      <c r="C530" s="36"/>
      <c r="D530" s="36">
        <v>5720</v>
      </c>
      <c r="E530" s="38"/>
      <c r="G530" s="6">
        <f>IF(ABS($E$530-(($C$266+$D$266-$D$257-$D$259)*0.25))&gt;(($C$266+$D$266-$D$257-$D$259)*0.25*0.1),"Warning Only - Please Check Calculation - Line 5720 should equal financial statement operating and capital revenue excluding federal and provincial capital grant transfers multiplied by .25 - see AB Regulation No. 255/2000","")</f>
      </c>
      <c r="AA530" s="1"/>
      <c r="AB530" s="1"/>
      <c r="AC530" s="76"/>
      <c r="AD530" s="77"/>
      <c r="AE530" s="76"/>
    </row>
    <row r="531" spans="1:31" ht="12" customHeight="1">
      <c r="A531" s="36" t="s">
        <v>302</v>
      </c>
      <c r="C531" s="36"/>
      <c r="D531" s="36">
        <v>5730</v>
      </c>
      <c r="E531" s="38"/>
      <c r="G531" s="6">
        <f>IF(ABS($E$531-($F$83+$E$459+$E$469))&gt;(($F$83+$E$459+$E$469)*0.1),"Warning Only - Please Check Calculation - Line 5730 should equal total principal and interest due in subsequent year on borrowings by municipality and loans guaranteed, less amounts recoverable from another municipality - see AB Regulation No. 255/2000","")</f>
      </c>
      <c r="AA531" s="1"/>
      <c r="AB531" s="1"/>
      <c r="AC531" s="76"/>
      <c r="AD531" s="77"/>
      <c r="AE531" s="76"/>
    </row>
    <row r="532" spans="1:31" ht="12" customHeight="1">
      <c r="A532" s="36"/>
      <c r="B532" s="36"/>
      <c r="C532" s="92"/>
      <c r="D532" s="92"/>
      <c r="E532" s="92"/>
      <c r="F532" s="92"/>
      <c r="AA532" s="1"/>
      <c r="AB532" s="1"/>
      <c r="AC532" s="76"/>
      <c r="AD532" s="77"/>
      <c r="AE532" s="76"/>
    </row>
    <row r="533" spans="1:31" ht="12" customHeight="1">
      <c r="A533" s="92"/>
      <c r="B533" s="92"/>
      <c r="C533" s="92"/>
      <c r="D533" s="92"/>
      <c r="E533" s="92"/>
      <c r="F533" s="92"/>
      <c r="AA533" s="1"/>
      <c r="AB533" s="1"/>
      <c r="AC533" s="76"/>
      <c r="AD533" s="77"/>
      <c r="AE533" s="76"/>
    </row>
    <row r="534" spans="1:31" ht="12" customHeight="1">
      <c r="A534" s="92"/>
      <c r="B534" s="92"/>
      <c r="C534" s="92"/>
      <c r="D534" s="92"/>
      <c r="E534" s="92"/>
      <c r="F534" s="92"/>
      <c r="AA534" s="1"/>
      <c r="AB534" s="1"/>
      <c r="AC534" s="76"/>
      <c r="AD534" s="77"/>
      <c r="AE534" s="76"/>
    </row>
    <row r="535" spans="1:31" ht="12" customHeight="1">
      <c r="A535" s="92"/>
      <c r="B535" s="92"/>
      <c r="C535" s="92"/>
      <c r="D535" s="92"/>
      <c r="E535" s="92"/>
      <c r="F535" s="92"/>
      <c r="AA535" s="1"/>
      <c r="AB535" s="1"/>
      <c r="AC535" s="76"/>
      <c r="AD535" s="77"/>
      <c r="AE535" s="76"/>
    </row>
    <row r="536" spans="1:6" ht="12.75" customHeight="1">
      <c r="A536" s="94"/>
      <c r="B536" s="84"/>
      <c r="C536" s="93"/>
      <c r="D536" s="93"/>
      <c r="E536" s="93"/>
      <c r="F536" s="93"/>
    </row>
    <row r="537" spans="1:31" ht="12" customHeight="1">
      <c r="A537" s="94"/>
      <c r="B537" s="84"/>
      <c r="C537" s="93"/>
      <c r="D537" s="93"/>
      <c r="E537" s="93"/>
      <c r="F537" s="93"/>
      <c r="AA537" s="1"/>
      <c r="AB537" s="1"/>
      <c r="AC537" s="76"/>
      <c r="AD537" s="77"/>
      <c r="AE537" s="76"/>
    </row>
    <row r="538" spans="1:6" ht="12" customHeight="1">
      <c r="A538" s="6" t="s">
        <v>292</v>
      </c>
      <c r="B538" s="84"/>
      <c r="C538" s="93"/>
      <c r="D538" s="111"/>
      <c r="E538" s="93"/>
      <c r="F538" s="93"/>
    </row>
    <row r="539" spans="7:31" ht="14.25" customHeight="1">
      <c r="G539" s="6">
        <f>IF((SUM($D$538,$E$394)-$F$394)&lt;&gt;$D$432,"Prior Year's Line 3450 Column 2 plus Current Year's Line 3120 Column 3 less  Line 3120 Column 4 must equal Line 3450 Column 2","")</f>
      </c>
      <c r="AA539" s="1"/>
      <c r="AB539" s="1"/>
      <c r="AC539" s="76"/>
      <c r="AD539" s="77"/>
      <c r="AE539" s="76"/>
    </row>
    <row r="540" spans="1:30" ht="12" customHeight="1">
      <c r="A540" s="94" t="s">
        <v>291</v>
      </c>
      <c r="B540" s="84"/>
      <c r="C540" s="93"/>
      <c r="D540" s="93"/>
      <c r="E540" s="93"/>
      <c r="AA540" s="1"/>
      <c r="AB540" s="1"/>
      <c r="AC540" s="76"/>
      <c r="AD540" s="77"/>
    </row>
    <row r="541" spans="6:30" ht="12" customHeight="1">
      <c r="F541" s="93"/>
      <c r="AA541" s="1"/>
      <c r="AB541" s="1"/>
      <c r="AC541" s="76"/>
      <c r="AD541" s="77"/>
    </row>
    <row r="542" spans="1:31" ht="12" customHeight="1">
      <c r="A542" s="1">
        <f>IF($C$59&gt;0,"Line 0060 Column 1 must be a negative value","")</f>
      </c>
      <c r="AA542" s="1"/>
      <c r="AB542" s="1"/>
      <c r="AC542" s="76"/>
      <c r="AD542" s="77"/>
      <c r="AE542" s="76"/>
    </row>
    <row r="543" spans="1:31" ht="12" customHeight="1">
      <c r="A543" s="1">
        <f>IF($D$59&gt;0,"Line 0060 Column 2 must be a negative value","")</f>
      </c>
      <c r="AA543" s="1"/>
      <c r="AB543" s="1"/>
      <c r="AC543" s="76"/>
      <c r="AD543" s="77"/>
      <c r="AE543" s="76"/>
    </row>
    <row r="544" spans="1:31" ht="12" customHeight="1">
      <c r="A544" s="1">
        <f>IF($E$59&gt;0,"Line 0060 Column 3 must be a negative value","")</f>
      </c>
      <c r="AA544" s="1"/>
      <c r="AB544" s="1"/>
      <c r="AC544" s="76"/>
      <c r="AD544" s="77"/>
      <c r="AE544" s="76"/>
    </row>
    <row r="545" spans="1:31" ht="12" customHeight="1">
      <c r="A545" s="6">
        <f>IF($F$63&lt;&gt;0,"Please ensure that Line 0100 Column 4 equals the sum of all Line 0320 Column 4 amounts for all excluded functions","")</f>
      </c>
      <c r="AA545" s="1"/>
      <c r="AB545" s="1"/>
      <c r="AC545" s="76"/>
      <c r="AD545" s="77"/>
      <c r="AE545" s="76"/>
    </row>
    <row r="546" spans="1:31" ht="12" customHeight="1">
      <c r="A546" s="6">
        <f>IF($F$87&lt;&gt;0,"Please ensure that Line 0320 Column 4 equals the sum of all Line 0100 Column 4 amounts for all excluded functions","")</f>
      </c>
      <c r="AA546" s="1"/>
      <c r="AB546" s="1"/>
      <c r="AC546" s="76"/>
      <c r="AD546" s="77"/>
      <c r="AE546" s="76"/>
    </row>
    <row r="547" spans="1:31" ht="12" customHeight="1">
      <c r="A547" s="6">
        <f>IF(($C$64+$D$64+$E$64-$C$88-$D$88-$E$88)&lt;&gt;0,"Total of Lines  0110 and 0330 should balance to zero","")</f>
      </c>
      <c r="AA547" s="1"/>
      <c r="AB547" s="1"/>
      <c r="AC547" s="76"/>
      <c r="AD547" s="77"/>
      <c r="AE547" s="76"/>
    </row>
    <row r="548" ht="12" customHeight="1">
      <c r="A548" s="6">
        <f>IF($C$90&lt;&gt;$C$432,"Line 0350 Column 1 must equal Line 3450 Column 1","")</f>
      </c>
    </row>
    <row r="549" spans="1:30" ht="12" customHeight="1">
      <c r="A549" s="6">
        <f>IF($D$90&lt;&gt;$D$432,"Line 0350 Column 2 must equal Line 3450 Column 2","")</f>
      </c>
      <c r="AA549" s="1"/>
      <c r="AB549" s="1"/>
      <c r="AC549" s="76"/>
      <c r="AD549" s="77"/>
    </row>
    <row r="550" spans="1:30" ht="12" customHeight="1">
      <c r="A550" s="6">
        <f>IF(($C$97+$C$98)&lt;&gt;$C$99,"Line 0405 plus line 0406 Column 1 must equal Line 0410 Column 1","")</f>
      </c>
      <c r="AA550" s="1"/>
      <c r="AB550" s="1"/>
      <c r="AC550" s="76"/>
      <c r="AD550" s="77"/>
    </row>
    <row r="551" spans="1:30" ht="12" customHeight="1">
      <c r="A551" s="6">
        <f>IF(($D$97+$D$98)&lt;&gt;$D$99,"Line 0405 plus line 0406 Column 2 must equal Line 0410 Column 2","")</f>
      </c>
      <c r="B551" s="110"/>
      <c r="AA551" s="1"/>
      <c r="AB551" s="1"/>
      <c r="AC551" s="76"/>
      <c r="AD551" s="77"/>
    </row>
    <row r="552" spans="1:30" ht="12" customHeight="1">
      <c r="A552" s="6">
        <f>IF(($E$97+$E$98)&lt;&gt;$E$99,"Line 0405 plus line 0406 Column 3 must equal Line 0410 Column 3","")</f>
      </c>
      <c r="AA552" s="1"/>
      <c r="AB552" s="1"/>
      <c r="AC552" s="76"/>
      <c r="AD552" s="77"/>
    </row>
    <row r="553" spans="1:30" ht="12" customHeight="1">
      <c r="A553" s="6">
        <f>IF($C$104&lt;&gt;$C$79,"Line 0420 Column 1 must equal Line 0250 Column 1","")</f>
      </c>
      <c r="AA553" s="1"/>
      <c r="AB553" s="1"/>
      <c r="AC553" s="76"/>
      <c r="AD553" s="77"/>
    </row>
    <row r="554" spans="1:30" ht="12" customHeight="1">
      <c r="A554" s="6">
        <f>IF($D$104&lt;&gt;$D$79,"Line 0420 Column 2 must equal Line 0250 Column 2","")</f>
      </c>
      <c r="AA554" s="1"/>
      <c r="AB554" s="1"/>
      <c r="AC554" s="76"/>
      <c r="AD554" s="77"/>
    </row>
    <row r="555" spans="1:30" ht="12" customHeight="1">
      <c r="A555" s="6">
        <f>IF($E$104&lt;&gt;$E$79,"Line 0420 Column 3 must equal Line 0250 Column 3","")</f>
      </c>
      <c r="AA555" s="1"/>
      <c r="AB555" s="1"/>
      <c r="AC555" s="76"/>
      <c r="AD555" s="77"/>
    </row>
    <row r="556" spans="1:30" ht="12" customHeight="1">
      <c r="A556" s="6">
        <f>IF($F$105&lt;&gt;$F$80,"Line 0430 Column 4 must equal Line 0260 Column 4","")</f>
      </c>
      <c r="AA556" s="1"/>
      <c r="AB556" s="1"/>
      <c r="AC556" s="76"/>
      <c r="AD556" s="77"/>
    </row>
    <row r="557" spans="1:30" ht="12" customHeight="1">
      <c r="A557" s="6">
        <f>IF(($C$112+$D$112+$E$112)&lt;&gt;0,"Line 0510 must balance to zero","")</f>
      </c>
      <c r="AA557" s="1"/>
      <c r="AB557" s="1"/>
      <c r="AC557" s="76"/>
      <c r="AD557" s="77"/>
    </row>
    <row r="558" spans="1:30" ht="12" customHeight="1">
      <c r="A558" s="6">
        <f>IF($F$113&lt;&gt;0,"Please ensure that the total of all Line 0520's for all general and excluded function's balance to zero","")</f>
      </c>
      <c r="AA558" s="1"/>
      <c r="AB558" s="1"/>
      <c r="AC558" s="76"/>
      <c r="AD558" s="77"/>
    </row>
    <row r="559" spans="1:30" ht="12" customHeight="1">
      <c r="A559" s="6">
        <f>IF(($C$114+$D$114)&lt;&gt;0,"Line 0530 must balance to zero","")</f>
      </c>
      <c r="AA559" s="1"/>
      <c r="AB559" s="1"/>
      <c r="AC559" s="76"/>
      <c r="AD559" s="77"/>
    </row>
    <row r="560" spans="1:30" ht="12" customHeight="1">
      <c r="A560" s="6">
        <f>IF(($C$115+$D$115)&lt;&gt;0,"Line 0540 must balance to zero","")</f>
      </c>
      <c r="AA560" s="1"/>
      <c r="AB560" s="1"/>
      <c r="AC560" s="76"/>
      <c r="AD560" s="77"/>
    </row>
    <row r="561" spans="1:30" ht="12" customHeight="1">
      <c r="A561" s="6">
        <f>IF(($C$117+$D$117+$E$117)&lt;&gt;0,"Line 0560 must balance to zero","")</f>
      </c>
      <c r="AA561" s="1"/>
      <c r="AB561" s="1"/>
      <c r="AC561" s="76"/>
      <c r="AD561" s="77"/>
    </row>
    <row r="562" spans="1:30" ht="12" customHeight="1">
      <c r="A562" s="6">
        <f>IF($C$266&lt;&gt;$C$179,"Line 1980 Column 1 must equal Line 1140 Column 1","")</f>
      </c>
      <c r="AA562" s="1"/>
      <c r="AB562" s="1"/>
      <c r="AC562" s="76"/>
      <c r="AD562" s="77"/>
    </row>
    <row r="563" spans="1:30" ht="12" customHeight="1">
      <c r="A563" s="6">
        <f>IF($D$266&lt;&gt;$D$179,"Line 1980 Column 2 must equal Line 1140 Column 2","")</f>
      </c>
      <c r="AA563" s="1"/>
      <c r="AB563" s="1"/>
      <c r="AC563" s="76"/>
      <c r="AD563" s="77"/>
    </row>
    <row r="564" spans="1:30" ht="12" customHeight="1">
      <c r="A564" s="6">
        <f>IF($C$283&lt;&gt;$C$230,"Line 2140 Column 1 must equal Line 1580 Column 1","")</f>
      </c>
      <c r="AA564" s="1"/>
      <c r="AB564" s="1"/>
      <c r="AC564" s="76"/>
      <c r="AD564" s="77"/>
    </row>
    <row r="565" ht="12" customHeight="1">
      <c r="A565" s="6">
        <f>IF($D$283&lt;&gt;$D$230,"Line 2140 Column 2 must equal Line 1580 Column 2","")</f>
      </c>
    </row>
    <row r="566" spans="1:30" ht="12" customHeight="1">
      <c r="A566" s="6">
        <f>IF($C$285&lt;&gt;$C$232,"Line 2150 Column 1 must equal Line 1590 Column 1","")</f>
      </c>
      <c r="AA566" s="1"/>
      <c r="AB566" s="1"/>
      <c r="AC566" s="76"/>
      <c r="AD566" s="77"/>
    </row>
    <row r="567" spans="1:30" ht="12" customHeight="1">
      <c r="A567" s="6">
        <f>IF($D$285&lt;&gt;$D$232,"Line 2150 Column 2 must equal Line 1590 Column 2","")</f>
      </c>
      <c r="AA567" s="1"/>
      <c r="AB567" s="1"/>
      <c r="AC567" s="76"/>
      <c r="AD567" s="77"/>
    </row>
    <row r="568" ht="12" customHeight="1">
      <c r="A568" s="6">
        <f>IF((SUM($D$538,$E$394)-$F$394)&lt;&gt;$D$432,"Prior Year's Line 3450 Column 2 plus Current Year's Line 3120 Column 3 less  Line 3120 Column 4 must equal Line 3450 Column 2","")</f>
      </c>
    </row>
    <row r="569" ht="12" customHeight="1">
      <c r="A569" s="6">
        <f>IF($D$409&lt;&gt;$D$394,"Line 3260 Column 2 must equal Line 3120 Column 2","")</f>
      </c>
    </row>
    <row r="570" ht="12" customHeight="1">
      <c r="A570" s="6">
        <f>IF($C$452&lt;&gt;$C$432,"Line 3620 Column 1 must equal Line 3450 Column 1","")</f>
      </c>
    </row>
    <row r="571" ht="12" customHeight="1">
      <c r="A571" s="6">
        <f>IF($D$452&lt;&gt;$D$432,"Line 3620 Column 2 must equal Line 3450 Column 2","")</f>
      </c>
    </row>
    <row r="572" ht="12" customHeight="1">
      <c r="A572" s="6">
        <f>IF($C$466&lt;&gt;$C$432,"Line 3770 Column 1 must equal Line 3450 Column 1","")</f>
      </c>
    </row>
    <row r="573" ht="12" customHeight="1">
      <c r="A573" s="6">
        <f>IF($D$466&lt;&gt;$D$432,"Line 3770 Column 2 must equal Line 3450 Column 2","")</f>
      </c>
    </row>
    <row r="574" ht="12" customHeight="1">
      <c r="A574" s="6">
        <f>IF($C$522&lt;&gt;$D$494,"Line 4240 Column 1 must equal Line 4000 Column 2","")</f>
      </c>
    </row>
    <row r="575" spans="1:6" ht="45" customHeight="1">
      <c r="A575" s="112">
        <f>IF(ABS($E$528-(($C$266+$D$266-$D$257-$D$259)*1.5))&gt;(($C$266+$D$266-$D$257-$D$259)*1.5*0.1),"Warning Only - Please Check Calculation - Line 5700 should equal financial statement operating and capital revenue excluding federal and provincial capital grant transfers multiplied by 1.5 - see AB Regulation No. 255/2000","")</f>
      </c>
      <c r="B575" s="113"/>
      <c r="C575" s="113"/>
      <c r="D575" s="113"/>
      <c r="E575" s="113"/>
      <c r="F575" s="113"/>
    </row>
    <row r="576" spans="1:6" ht="45" customHeight="1">
      <c r="A576" s="112">
        <f>IF(ABS($E$529-($F$83+$F$90))&gt;(($F$83+$F$90)*0.1),"Warning Only - Please Check Calculation - Line 5710 should equal principal outstanding on total borrowings by muncipality and loans guaranteed, less amounts recoverable from another municipality - see AB Regulation No. 255/2000","")</f>
      </c>
      <c r="B576" s="113"/>
      <c r="C576" s="113"/>
      <c r="D576" s="113"/>
      <c r="E576" s="113"/>
      <c r="F576" s="113"/>
    </row>
    <row r="577" spans="1:6" ht="45" customHeight="1">
      <c r="A577" s="112">
        <f>IF(ABS($E$530-(($C$266+$D$266-$D$257-$D$259)*0.25))&gt;(($C$266+$D$266-$D$257-$D$259)*0.25*0.1),"Warning Only - Please Check Calculation - Line 5720 should equal financial statement operating and capital revenue excluding federal and provincial capital grant transfers multiplied by .25 - see AB Regulation No. 255/2000","")</f>
      </c>
      <c r="B577" s="114"/>
      <c r="C577" s="114"/>
      <c r="D577" s="114"/>
      <c r="E577" s="114"/>
      <c r="F577" s="114"/>
    </row>
    <row r="578" spans="1:6" ht="45" customHeight="1">
      <c r="A578" s="112">
        <f>IF(ABS($E$531-($F$83+$E$459+$E$469))&gt;(($F$83+$E$459+$E$469)*0.1),"Warning Only - Please Check Calculation - Line 5730 should equal total principal and interest due in subsequent year on borrowings by municipality and loans guaranteed, less amounts recoverable from another municipality - see AB Regulation No. 255/2000","")</f>
      </c>
      <c r="B578" s="113"/>
      <c r="C578" s="113"/>
      <c r="D578" s="113"/>
      <c r="E578" s="113"/>
      <c r="F578" s="113"/>
    </row>
  </sheetData>
  <sheetProtection password="92C1" sheet="1" objects="1" scenarios="1"/>
  <mergeCells count="4">
    <mergeCell ref="A578:F578"/>
    <mergeCell ref="A575:F575"/>
    <mergeCell ref="A576:F576"/>
    <mergeCell ref="A577:F577"/>
  </mergeCells>
  <printOptions/>
  <pageMargins left="0.53" right="0.25" top="0.5" bottom="0.5" header="0.25" footer="0.25"/>
  <pageSetup firstPageNumber="0" useFirstPageNumber="1" orientation="portrait" r:id="rId2"/>
  <headerFooter alignWithMargins="0">
    <oddFooter>&amp;L2005&amp;C&amp;"Helv,Bold"Alberta Municipal Affairs - Municipal Financial Information Return&amp;RPage &amp;P</oddFooter>
  </headerFooter>
  <rowBreaks count="24" manualBreakCount="24">
    <brk id="49" max="65535" man="1"/>
    <brk id="106" max="65535" man="1"/>
    <brk id="128" max="65535" man="1"/>
    <brk id="180" max="65535" man="1"/>
    <brk id="233" max="65535" man="1"/>
    <brk id="287" max="65535" man="1"/>
    <brk id="341" max="65535" man="1"/>
    <brk id="395" max="65535" man="1"/>
    <brk id="421" max="65535" man="1"/>
    <brk id="477" max="65535" man="1"/>
    <brk id="523" max="65535" man="1"/>
    <brk id="539" max="5" man="1"/>
    <brk id="612" max="65535" man="1"/>
    <brk id="654" max="65535" man="1"/>
    <brk id="714" max="65535" man="1"/>
    <brk id="775" max="65535" man="1"/>
    <brk id="810" max="65535" man="1"/>
    <brk id="868" max="65535" man="1"/>
    <brk id="910" max="65535" man="1"/>
    <brk id="970" max="65535" man="1"/>
    <brk id="1031" max="65535" man="1"/>
    <brk id="1066" max="65535" man="1"/>
    <brk id="1124" max="65535" man="1"/>
    <brk id="1166" max="6553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GoA</cp:lastModifiedBy>
  <cp:lastPrinted>2005-02-22T19:03:22Z</cp:lastPrinted>
  <dcterms:created xsi:type="dcterms:W3CDTF">1997-11-05T22:40:12Z</dcterms:created>
  <dcterms:modified xsi:type="dcterms:W3CDTF">2006-11-30T18:10:00Z</dcterms:modified>
  <cp:category/>
  <cp:version/>
  <cp:contentType/>
  <cp:contentStatus/>
</cp:coreProperties>
</file>